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375" windowWidth="17520" windowHeight="6750" tabRatio="913" activeTab="0"/>
  </bookViews>
  <sheets>
    <sheet name="índice" sheetId="1" r:id="rId1"/>
    <sheet name="glosario" sheetId="2" r:id="rId2"/>
    <sheet name="VI.1" sheetId="3" r:id="rId3"/>
    <sheet name="VI.2" sheetId="4" r:id="rId4"/>
    <sheet name="VI.3" sheetId="5" r:id="rId5"/>
    <sheet name="VI.4" sheetId="6" r:id="rId6"/>
    <sheet name="VI.5" sheetId="7" r:id="rId7"/>
    <sheet name="VI.6" sheetId="8" r:id="rId8"/>
    <sheet name="VI.7" sheetId="9" r:id="rId9"/>
    <sheet name="VI.8" sheetId="10" r:id="rId10"/>
    <sheet name="VI.9" sheetId="11" r:id="rId11"/>
    <sheet name="VI.10" sheetId="12" r:id="rId12"/>
    <sheet name="VI.11" sheetId="13" r:id="rId13"/>
    <sheet name="VI.12" sheetId="14" r:id="rId14"/>
    <sheet name="VI.13" sheetId="15" r:id="rId15"/>
    <sheet name="VI.14" sheetId="16" r:id="rId16"/>
    <sheet name="VI.15" sheetId="17" r:id="rId17"/>
    <sheet name="VI.16" sheetId="18" r:id="rId18"/>
    <sheet name="VI.17" sheetId="19" r:id="rId19"/>
    <sheet name="VI.18" sheetId="20" r:id="rId20"/>
    <sheet name="VI.19" sheetId="21" r:id="rId21"/>
    <sheet name="VI.20" sheetId="22" r:id="rId22"/>
    <sheet name="VI.21" sheetId="23" r:id="rId23"/>
    <sheet name="VI.22" sheetId="24" r:id="rId24"/>
    <sheet name="VI.23" sheetId="25" r:id="rId25"/>
    <sheet name="VI.24" sheetId="26" r:id="rId26"/>
    <sheet name="VI.25" sheetId="27" r:id="rId27"/>
    <sheet name="VI.26" sheetId="28" r:id="rId28"/>
    <sheet name="VI.27" sheetId="29" r:id="rId29"/>
    <sheet name="VI.28" sheetId="30" r:id="rId30"/>
    <sheet name="VI.29" sheetId="31" r:id="rId31"/>
    <sheet name="VI.30" sheetId="32" r:id="rId32"/>
    <sheet name="VI.31" sheetId="33" r:id="rId33"/>
    <sheet name="VI.32" sheetId="34" r:id="rId34"/>
    <sheet name="VI.33" sheetId="35" r:id="rId35"/>
    <sheet name="VI.34" sheetId="36" r:id="rId36"/>
    <sheet name="VI.35" sheetId="37" r:id="rId37"/>
    <sheet name="VI.36" sheetId="38" r:id="rId38"/>
    <sheet name="VI.37" sheetId="39" r:id="rId39"/>
    <sheet name="VI.38" sheetId="40" r:id="rId40"/>
    <sheet name="VI.39" sheetId="41" r:id="rId41"/>
  </sheets>
  <definedNames>
    <definedName name="_xlnm.Print_Area" localSheetId="13">'VI.12'!$B$2:$R$20</definedName>
    <definedName name="_xlnm.Print_Area" localSheetId="14">'VI.13'!$A$1:$AO$24</definedName>
    <definedName name="_xlnm.Print_Area" localSheetId="15">'VI.14'!$B$2:$AK$47</definedName>
    <definedName name="_xlnm.Print_Area" localSheetId="17">'VI.16'!$A$2:$AK$27</definedName>
    <definedName name="_xlnm.Print_Area" localSheetId="22">'VI.21'!$A$1:$AM$45</definedName>
    <definedName name="_xlnm.Print_Area" localSheetId="23">'VI.22'!$A$2:$AC$21</definedName>
    <definedName name="_xlnm.Print_Area" localSheetId="4">'VI.3'!$A$2:$N$45</definedName>
    <definedName name="_xlnm.Print_Area" localSheetId="37">'VI.36'!$A$2:$BA$47</definedName>
    <definedName name="_xlnm.Print_Area" localSheetId="5">'VI.4'!$A$2:$R$24</definedName>
    <definedName name="_xlnm.Print_Area" localSheetId="8">'VI.7'!$A$2:$Q$49</definedName>
    <definedName name="borraro" localSheetId="5">'VI.4'!$A$2:$R$24</definedName>
    <definedName name="_xlnm.Print_Area" localSheetId="0">'índice'!$A$1:$A$59</definedName>
    <definedName name="_xlnm.Print_Area" localSheetId="2">'VI.1'!$A$2:$U$50</definedName>
    <definedName name="_xlnm.Print_Area" localSheetId="11">'VI.10'!$A$2:$AM$47</definedName>
    <definedName name="_xlnm.Print_Area" localSheetId="12">'VI.11'!$A$2:$Q$19</definedName>
    <definedName name="_xlnm.Print_Area" localSheetId="13">'VI.12'!$B$2:$R$20</definedName>
    <definedName name="_xlnm.Print_Area" localSheetId="14">'VI.13'!$A$1:$AO$24</definedName>
    <definedName name="_xlnm.Print_Area" localSheetId="15">'VI.14'!$B$2:$AK$47</definedName>
    <definedName name="_xlnm.Print_Area" localSheetId="17">'VI.16'!$A$2:$AK$27</definedName>
    <definedName name="_xlnm.Print_Area" localSheetId="3">'VI.2'!$A$2:$M$46</definedName>
    <definedName name="_xlnm.Print_Area" localSheetId="21">'VI.20'!$A$1:$AL$49</definedName>
    <definedName name="_xlnm.Print_Area" localSheetId="23">'VI.22'!$A$2:$AC$21</definedName>
    <definedName name="_xlnm.Print_Area" localSheetId="24">'VI.23'!$A$2:$N$21</definedName>
    <definedName name="_xlnm.Print_Area" localSheetId="25">'VI.24'!$A$2:$L$28</definedName>
    <definedName name="_xlnm.Print_Area" localSheetId="26">'VI.25'!$A$2:$M$30</definedName>
    <definedName name="_xlnm.Print_Area" localSheetId="27">'VI.26'!$A$2:$J$54</definedName>
    <definedName name="_xlnm.Print_Area" localSheetId="29">'VI.28'!$A$2:$W$43</definedName>
    <definedName name="_xlnm.Print_Area" localSheetId="4">'VI.3'!$A$2:$N$45</definedName>
    <definedName name="_xlnm.Print_Area" localSheetId="31">'VI.30'!$A$2:$U$24</definedName>
    <definedName name="_xlnm.Print_Area" localSheetId="33">'VI.32'!$A$2:$V$24</definedName>
    <definedName name="_xlnm.Print_Area" localSheetId="34">'VI.33'!$A$2:$H$46</definedName>
    <definedName name="_xlnm.Print_Area" localSheetId="35">'VI.34'!$A$2:$I$44</definedName>
    <definedName name="_xlnm.Print_Area" localSheetId="36">'VI.35'!$A$2:$J$25</definedName>
    <definedName name="_xlnm.Print_Area" localSheetId="37">'VI.36'!$A$2:$BA$47</definedName>
    <definedName name="_xlnm.Print_Area" localSheetId="38">'VI.37'!$A$2:$AF$24</definedName>
    <definedName name="_xlnm.Print_Area" localSheetId="5">'VI.4'!$A$2:$R$24</definedName>
    <definedName name="_xlnm.Print_Area" localSheetId="6">'VI.5'!$A$2:$Q$49</definedName>
    <definedName name="_xlnm.Print_Area" localSheetId="7">'VI.6'!$A$2:$Q$50</definedName>
    <definedName name="_xlnm.Print_Area" localSheetId="8">'VI.7'!$A$2:$Q$49</definedName>
    <definedName name="_xlnm.Print_Area" localSheetId="9">'VI.8'!$A$3:$AN$46</definedName>
    <definedName name="_xlnm.Print_Area" localSheetId="10">'VI.9'!$A$2:$BB$46</definedName>
    <definedName name="prueba" localSheetId="13">'VI.12'!$B$2:$R$20</definedName>
  </definedNames>
  <calcPr fullCalcOnLoad="1"/>
</workbook>
</file>

<file path=xl/sharedStrings.xml><?xml version="1.0" encoding="utf-8"?>
<sst xmlns="http://schemas.openxmlformats.org/spreadsheetml/2006/main" count="2499" uniqueCount="650">
  <si>
    <t>Cuadro No. VI.1</t>
  </si>
  <si>
    <t>Riesgos de Trabajo</t>
  </si>
  <si>
    <t>Accidentes de Trabajo</t>
  </si>
  <si>
    <t>Accidentes en Trayecto</t>
  </si>
  <si>
    <t>Enfermedades de Trabajo</t>
  </si>
  <si>
    <t>Accidentes y Enfermedades de Trabajo</t>
  </si>
  <si>
    <t>Casos</t>
  </si>
  <si>
    <t>Por cada 100 Trabajadores</t>
  </si>
  <si>
    <t>Por cada 1,000 Trabajadores</t>
  </si>
  <si>
    <t>Por cada 10,000 Trabajadores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</si>
  <si>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</si>
  <si>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</si>
  <si>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</si>
  <si>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</si>
  <si>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</si>
  <si>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</si>
  <si>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</si>
  <si>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</si>
  <si>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D.F. Norte</t>
  </si>
  <si>
    <t>D.F. Sur</t>
  </si>
  <si>
    <t>Durango</t>
  </si>
  <si>
    <t>Guanajuato</t>
  </si>
  <si>
    <t>Guerrero</t>
  </si>
  <si>
    <t>Hidalgo</t>
  </si>
  <si>
    <t>Jalisco</t>
  </si>
  <si>
    <t xml:space="preserve">México Zona Oriente   </t>
  </si>
  <si>
    <t xml:space="preserve">México Zona Poniente 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</si>
  <si>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</si>
  <si>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</si>
  <si>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</si>
  <si>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</si>
  <si>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</si>
  <si>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</si>
  <si>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</si>
  <si>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</si>
  <si>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</si>
  <si>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</si>
  <si>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</si>
  <si>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</si>
  <si>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</si>
  <si>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</si>
  <si>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Norte</t>
  </si>
  <si>
    <t>Veracruz Sur</t>
  </si>
  <si>
    <t>Yucatán</t>
  </si>
  <si>
    <t>Zacatecas</t>
  </si>
  <si>
    <t>Nota: La población trabajadora de cinco delegaciones se ajusto por los siguientes factores de origen-destino: México Oriente = 1.42, México Poniente = 1.23, Tlaxcala = 1.31, Norte DF = 0.64 y Sur DF = 0.71.</t>
  </si>
  <si>
    <t>Cuadro No. VI.2</t>
  </si>
  <si>
    <t>Cuadro No. VI.3</t>
  </si>
  <si>
    <t xml:space="preserve">D.F. Norte </t>
  </si>
  <si>
    <t xml:space="preserve">D.F. Sur </t>
  </si>
  <si>
    <t>Cuadro No. VI.4</t>
  </si>
  <si>
    <t>Hombres</t>
  </si>
  <si>
    <t>Mujeres</t>
  </si>
  <si>
    <t>Total</t>
  </si>
  <si>
    <t>Cuadro No. VI.5</t>
  </si>
  <si>
    <t>Menores de 15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</si>
  <si>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</si>
  <si>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</si>
  <si>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</si>
  <si>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</si>
  <si>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</si>
  <si>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</si>
  <si>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</si>
  <si>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</si>
  <si>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</si>
  <si>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</si>
  <si>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</si>
  <si>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</si>
  <si>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Cuadro No. VI.6</t>
  </si>
  <si>
    <t>Cuadro No. VI.7</t>
  </si>
  <si>
    <t>Cuadro No. VI.8</t>
  </si>
  <si>
    <t>Total Nacional</t>
  </si>
  <si>
    <t>H</t>
  </si>
  <si>
    <t>M</t>
  </si>
  <si>
    <t>Coahuila</t>
  </si>
  <si>
    <t>D. F. Norte</t>
  </si>
  <si>
    <t>D. F. Sur</t>
  </si>
  <si>
    <t>México Oriente</t>
  </si>
  <si>
    <t>México Poniente</t>
  </si>
  <si>
    <t>(1) Con base en la CIE-10</t>
  </si>
  <si>
    <t>Cuadro No. VI.9</t>
  </si>
  <si>
    <t>Neumoconiosis</t>
  </si>
  <si>
    <t>Afecciones respiratorias debidas a inhalación de gases, humos, vapores y sustancias químicas</t>
  </si>
  <si>
    <t>Varios de frecuencia menor</t>
  </si>
  <si>
    <t>(2) Con base en la CIE-10</t>
  </si>
  <si>
    <t>Cuadro No. VI.10</t>
  </si>
  <si>
    <t>Cuadro No. VI.11</t>
  </si>
  <si>
    <t>Cuadro No. VI.13</t>
  </si>
  <si>
    <t>%</t>
  </si>
  <si>
    <t>Cuadro No. VI.14</t>
  </si>
  <si>
    <t>Cuadro No. VI.15</t>
  </si>
  <si>
    <t xml:space="preserve">H </t>
  </si>
  <si>
    <t>Cuadro No. VI.16</t>
  </si>
  <si>
    <t>Peones de carga</t>
  </si>
  <si>
    <t>Empleados de servicios de apoyo a la producción</t>
  </si>
  <si>
    <t>Vendedores y demostradores de tiendas y almacenes</t>
  </si>
  <si>
    <t>Operadores de máquinas herramientas</t>
  </si>
  <si>
    <t>Limpiadores de oficinas, hoteles y otros establecimientos</t>
  </si>
  <si>
    <t>Embaladores manuales y otros peones de la industria manufacturera</t>
  </si>
  <si>
    <t>Cocineros</t>
  </si>
  <si>
    <t>Albañiles y mamposteros</t>
  </si>
  <si>
    <t>Conductores de camiones pesados</t>
  </si>
  <si>
    <t>Otros operadores de máquinas y montadores</t>
  </si>
  <si>
    <t>Soldadores y oxicortadores</t>
  </si>
  <si>
    <t>Conductores de automóviles, taxis y camionetas</t>
  </si>
  <si>
    <t>Cuadro No. VI.17</t>
  </si>
  <si>
    <t>Cuadro No. VI.18</t>
  </si>
  <si>
    <t>Otros</t>
  </si>
  <si>
    <t>Cuadro No. VI.19</t>
  </si>
  <si>
    <t xml:space="preserve"> Total Nacional</t>
  </si>
  <si>
    <t>No especificados</t>
  </si>
  <si>
    <t>Cuadro  No. VI.21</t>
  </si>
  <si>
    <t>Sinovitis, tenosinovitis y bursitis</t>
  </si>
  <si>
    <t>Dermatitis de contacto</t>
  </si>
  <si>
    <t>Cuadro No. VI.22</t>
  </si>
  <si>
    <t>Mineros y canteros</t>
  </si>
  <si>
    <t>Operadores de maquinas herramientas</t>
  </si>
  <si>
    <t>Otros operadores de maquinas y montadores</t>
  </si>
  <si>
    <t>Intoxicaciones</t>
  </si>
  <si>
    <t>Enfermedades del ojo y sus anexos</t>
  </si>
  <si>
    <t>(1) Clasificación  Internacional Uniforme de Ocupaciones-OIT (CIUO-88).</t>
  </si>
  <si>
    <t>Cuadro No. VI.23</t>
  </si>
  <si>
    <t>Industrias de transformación</t>
  </si>
  <si>
    <t>Comercio</t>
  </si>
  <si>
    <t>Industria de la construcción</t>
  </si>
  <si>
    <t>Transportes y comunicaciones</t>
  </si>
  <si>
    <t>Agricultura, ganadería, silvicultura, pesca y caza</t>
  </si>
  <si>
    <t>Industrias extractivas</t>
  </si>
  <si>
    <t>Industria eléctrica y captación y suministro de agua potable</t>
  </si>
  <si>
    <t>No identificada</t>
  </si>
  <si>
    <t>(1) Reglamento de la Ley del Seguro Social en Materia de Afiliación, Clasificación de Empresas, Recaudación y Fiscalización, 2002.</t>
  </si>
  <si>
    <t>Cuadro No.VI.24</t>
  </si>
  <si>
    <t>Defunciones por Accidentes de Trabajo</t>
  </si>
  <si>
    <t>Por Cada 100 Trabajadores</t>
  </si>
  <si>
    <t>Por Cada 1,000 Trabajadores</t>
  </si>
  <si>
    <t>Por Cada 10,000 Trabajadores</t>
  </si>
  <si>
    <t>Construcción de edificaciones y de Obras de Ingeniería civil</t>
  </si>
  <si>
    <t>Servicios profesionales y técnicos</t>
  </si>
  <si>
    <t>Compraventa de alimentos, bebidas y productos del tabaco</t>
  </si>
  <si>
    <t>Elaboración de alimentos</t>
  </si>
  <si>
    <t>Preparación y servicio de alimentos y bebidas</t>
  </si>
  <si>
    <t>Servicios de administración publica y seguridad social</t>
  </si>
  <si>
    <t>Transporte terrestre</t>
  </si>
  <si>
    <t>Fabricación de productos metálicos; excepto maquinaria y equipo</t>
  </si>
  <si>
    <t>Servicios personales para el hogar y diversos</t>
  </si>
  <si>
    <t>Servicios de alojamiento temporal</t>
  </si>
  <si>
    <t>Compraventa de prendas de vestir y otros artículos de uso personal</t>
  </si>
  <si>
    <t>Demás grupos de actividades económicas.</t>
  </si>
  <si>
    <t>(2) Excluye accidentes en trayecto.</t>
  </si>
  <si>
    <t>Cuadro No. VI.25</t>
  </si>
  <si>
    <t>Defunciones por Enfermedades de Trabajo</t>
  </si>
  <si>
    <t>Extracción y beneficio de minerales metálicos</t>
  </si>
  <si>
    <t>Industrias Métalicas Básicas</t>
  </si>
  <si>
    <t>Industria química</t>
  </si>
  <si>
    <t>Demás grupos de actividades económicas</t>
  </si>
  <si>
    <t>(3) Puede incluir casos de incapacidad permanente por enfermedades de trabajo de años anteriores.</t>
  </si>
  <si>
    <t>(4) Casos iniciales</t>
  </si>
  <si>
    <t>(5) Casos iniciales mas reevaluaciones</t>
  </si>
  <si>
    <t>Cuadro No. VI.26</t>
  </si>
  <si>
    <t>(2) Puede Incluir casos de incapacidad permanente por riesgos de trabajo de años anteriores.</t>
  </si>
  <si>
    <t>Cuadro No. VI.27</t>
  </si>
  <si>
    <t>15  -  19</t>
  </si>
  <si>
    <t>20  -  24</t>
  </si>
  <si>
    <t>25  -  29</t>
  </si>
  <si>
    <t>30 -  34</t>
  </si>
  <si>
    <t>35  -  39</t>
  </si>
  <si>
    <t>40 -  44</t>
  </si>
  <si>
    <t>45  -  49</t>
  </si>
  <si>
    <t>50 -  54</t>
  </si>
  <si>
    <t>55  -  59</t>
  </si>
  <si>
    <t>60  -  64</t>
  </si>
  <si>
    <t>65  -  69</t>
  </si>
  <si>
    <t>70 -  74</t>
  </si>
  <si>
    <t>75 y  más</t>
  </si>
  <si>
    <t>Cuadro No. VI.28</t>
  </si>
  <si>
    <t>Incapacidades Permanentes por Cada 1,000 Trabajadores bajo Seguro de Riesgos de Trabajo</t>
  </si>
  <si>
    <t>Defunciones por Cada 10,000 Trabajadores bajo Seguro de Riesgos de Trabajo</t>
  </si>
  <si>
    <t>Cuadro No. VI.29</t>
  </si>
  <si>
    <t>Servicios profesionales y técnicos.</t>
  </si>
  <si>
    <t>Preparación y servicio de alimentos.</t>
  </si>
  <si>
    <t>Construcción de edificaciones; excepto obra pública.</t>
  </si>
  <si>
    <t>Seguridad social.</t>
  </si>
  <si>
    <t>Fabricación de productos de plástico.</t>
  </si>
  <si>
    <t>Servicios de alojamiento temporal.</t>
  </si>
  <si>
    <t>Transporte de carga.</t>
  </si>
  <si>
    <t>Compraventa de materiales para construcción tales como: madera, aceros y productos de ferretería, con transporte y/o preparación de mercancías.</t>
  </si>
  <si>
    <t>Cuadro No. VI.30</t>
  </si>
  <si>
    <t>1 9 9 4</t>
  </si>
  <si>
    <t>NUMERO</t>
  </si>
  <si>
    <t>Número</t>
  </si>
  <si>
    <t>(1) Con base en la CIE-10.</t>
  </si>
  <si>
    <t>Cuadro No. VI.31</t>
  </si>
  <si>
    <t>Métodos, materiales o procedimientos peligrosos.</t>
  </si>
  <si>
    <t>Peligros públicos.</t>
  </si>
  <si>
    <t>Defectos de los agentes.</t>
  </si>
  <si>
    <t>Peligros por la colocación.</t>
  </si>
  <si>
    <t>Peligros del medio ambiente.</t>
  </si>
  <si>
    <t>Protegido Inadecuadamente.</t>
  </si>
  <si>
    <t>Peligros ambientales de trabajo a la intemperie, diferentes a los peligros públicos.</t>
  </si>
  <si>
    <t>Peligros de indumentaria y vestido.</t>
  </si>
  <si>
    <t>Sin riesgo físico.</t>
  </si>
  <si>
    <t>No especificado</t>
  </si>
  <si>
    <t>Cuadro No. VI.32</t>
  </si>
  <si>
    <t>Falla al asegurar o prevenir.</t>
  </si>
  <si>
    <t>Falla o acto inseguro de terceros.</t>
  </si>
  <si>
    <t>Falta de atención a la base de sustentación o sus alrededores.</t>
  </si>
  <si>
    <t>Adoptar posiciones o actitudes peligrosas.</t>
  </si>
  <si>
    <t>Uso inapropiado de las manos o de otras partes del cuerpo.</t>
  </si>
  <si>
    <t>Colocar, mezclar, combinar, etc., en forma insegura.</t>
  </si>
  <si>
    <t>No usar el equipo de protección personal disponible.</t>
  </si>
  <si>
    <t>Operar o trabajar a velocidad insegura.</t>
  </si>
  <si>
    <t>Hacer inoperantes los dispositivos de seguridad.</t>
  </si>
  <si>
    <t>Limpiar, engrasar, ajustar o reparar equipo móvil, con carga eléctrica o presurizado.</t>
  </si>
  <si>
    <t>Uso de equipo inseguro.</t>
  </si>
  <si>
    <t>Uso inapropiado del equipo.</t>
  </si>
  <si>
    <t>Comportamiento inapropiado en el trabajo.</t>
  </si>
  <si>
    <t>Usar accesorios de indumentaria personal inseguros.</t>
  </si>
  <si>
    <t>Sin acto inseguro.</t>
  </si>
  <si>
    <t>Cuadro No. VI.33</t>
  </si>
  <si>
    <t>Dictámenes de Invalidez</t>
  </si>
  <si>
    <t>Tasa por Cada 1,000 Asegurados</t>
  </si>
  <si>
    <t>Cuadro No. VI.34</t>
  </si>
  <si>
    <t>Suma</t>
  </si>
  <si>
    <t>Cuadro No. VI.35</t>
  </si>
  <si>
    <t>Diabetes mellitus</t>
  </si>
  <si>
    <t>Tumores (neoplasias) malignos</t>
  </si>
  <si>
    <t>Dorsospatías</t>
  </si>
  <si>
    <t>Artropatías</t>
  </si>
  <si>
    <t>Insuficiencia renal</t>
  </si>
  <si>
    <t>Enfermedades cerebrovasculares</t>
  </si>
  <si>
    <t>Parálisis cerebral y otros síndromes paralíticos</t>
  </si>
  <si>
    <t>Enfermedades isquémicas del corazón</t>
  </si>
  <si>
    <t>Trastornos de la coroides y de la retina</t>
  </si>
  <si>
    <t>Alteraciones de la visión y ceguera</t>
  </si>
  <si>
    <t>Enfermedades del hígado</t>
  </si>
  <si>
    <t>Otras formas de enfermedad del corazón</t>
  </si>
  <si>
    <t>Trastornos mentales orgánicos, incluidos los trastornos sintomáticos</t>
  </si>
  <si>
    <t>Osteopatías y condropatías</t>
  </si>
  <si>
    <t>Cuadro No. VI.36</t>
  </si>
  <si>
    <t>-</t>
  </si>
  <si>
    <t xml:space="preserve"> </t>
  </si>
  <si>
    <t>Cuadro No. VI.37</t>
  </si>
  <si>
    <t>G r u p o s   d e   E d a d</t>
  </si>
  <si>
    <t>Otros diagnósticos</t>
  </si>
  <si>
    <t xml:space="preserve">(1) Con base en la CIE-10. </t>
  </si>
  <si>
    <t>Cuadro No. VI.38</t>
  </si>
  <si>
    <t>Personal de los servicios de protección y seguridad, no clasificado bajo otros epígrafes</t>
  </si>
  <si>
    <t>Conductores de autobuses y tranvías</t>
  </si>
  <si>
    <t>Secretarios</t>
  </si>
  <si>
    <t>Porteros y guardianes y afines</t>
  </si>
  <si>
    <t>Cuadro No. VI.39</t>
  </si>
  <si>
    <t>Asegurados</t>
  </si>
  <si>
    <t>Tasa</t>
  </si>
  <si>
    <t xml:space="preserve">México Zona Oriente  </t>
  </si>
  <si>
    <t xml:space="preserve">(1) Con base en el cuadro No. 17 del Informe Mensual de Población Derechohabiente, enero - diciembre de cada año </t>
  </si>
  <si>
    <t>Compraventa en tiendas de autoservicio y departamentos especializados por línea de mercancías</t>
  </si>
  <si>
    <t>Incapacidades Permanentes por Accidentes de Trabajo Iniciales</t>
  </si>
  <si>
    <t>(2) El total incluye casos que no registraron naturaleza de la lesión</t>
  </si>
  <si>
    <t>Cuadro No. VI.12</t>
  </si>
  <si>
    <t>Cuadro No. VI.20</t>
  </si>
  <si>
    <t>Cuadro No. VI.21</t>
  </si>
  <si>
    <t>Cuadro No. VI.24</t>
  </si>
  <si>
    <t>(2) Promedio anual con base en el cuadro No. 16 del Informe Mensual de Población Derechohabiente, enero - diciembre del 2010.</t>
  </si>
  <si>
    <t>(3) Promedio anual con base en el cuadro No. 16 del Informe Mensual de Población Derechohabiente, enero - diciembre del 2010.</t>
  </si>
  <si>
    <t>(1) Promedio Anual.</t>
  </si>
  <si>
    <t>Incapacidades</t>
  </si>
  <si>
    <t xml:space="preserve">Por cada 1,000 Trabajadores </t>
  </si>
  <si>
    <t>(1)  Incluye casos iniciales más reevaluaciones.</t>
  </si>
  <si>
    <t xml:space="preserve">  Accidentes de Trabajo</t>
  </si>
  <si>
    <t xml:space="preserve"> Enfermedades de Trabajo</t>
  </si>
  <si>
    <t>Defunciones</t>
  </si>
  <si>
    <t>Riesgos de Trabajo Terminados</t>
  </si>
  <si>
    <t>Riesgos de Trabajo Terminados por cada 100 Trabajadores</t>
  </si>
  <si>
    <t xml:space="preserve">   Menores de 15</t>
  </si>
  <si>
    <t xml:space="preserve">       15  -  19</t>
  </si>
  <si>
    <t xml:space="preserve">       20  -  24</t>
  </si>
  <si>
    <t xml:space="preserve">       25  -  29</t>
  </si>
  <si>
    <t xml:space="preserve">       30  -  34</t>
  </si>
  <si>
    <t xml:space="preserve">       35  -  39</t>
  </si>
  <si>
    <t xml:space="preserve">       40  -  44</t>
  </si>
  <si>
    <t xml:space="preserve">       45  -  49</t>
  </si>
  <si>
    <t xml:space="preserve">       50  -  54</t>
  </si>
  <si>
    <t xml:space="preserve">       55  -  59</t>
  </si>
  <si>
    <t xml:space="preserve">       60  -  64</t>
  </si>
  <si>
    <t xml:space="preserve">       65  -  69</t>
  </si>
  <si>
    <t xml:space="preserve">       70  -  74</t>
  </si>
  <si>
    <t xml:space="preserve">       75 y  más</t>
  </si>
  <si>
    <t>(2) El total incluye sexo no especificado.</t>
  </si>
  <si>
    <t>75 y más</t>
  </si>
  <si>
    <t xml:space="preserve"> Accidentes de trabajo</t>
  </si>
  <si>
    <t xml:space="preserve"> Accidentes en trayecto</t>
  </si>
  <si>
    <t xml:space="preserve"> Enfermedades de trabajo</t>
  </si>
  <si>
    <t xml:space="preserve">  Accidentes de trabajo</t>
  </si>
  <si>
    <t xml:space="preserve">  Accidentes en trayecto</t>
  </si>
  <si>
    <t xml:space="preserve">  Enfermedades de trabajo</t>
  </si>
  <si>
    <t>( 1 ) Puede incluir casos de incapacidad permanente por riesgos de trabajo de años anteriores.</t>
  </si>
  <si>
    <t>S61</t>
  </si>
  <si>
    <t>S13</t>
  </si>
  <si>
    <t>S93</t>
  </si>
  <si>
    <t>S60</t>
  </si>
  <si>
    <t>S80</t>
  </si>
  <si>
    <t>S33</t>
  </si>
  <si>
    <t>S30</t>
  </si>
  <si>
    <t>S90</t>
  </si>
  <si>
    <t>M54</t>
  </si>
  <si>
    <t>S62</t>
  </si>
  <si>
    <t>Herida de la muñeca y de la mano</t>
  </si>
  <si>
    <t>Traumatismo superficial de la muñeca y de la mano</t>
  </si>
  <si>
    <t>Traumatismo superficial de la pierna</t>
  </si>
  <si>
    <t>Traumatismo superficial del abdomen, de la región lumbosacra y de la pelvis</t>
  </si>
  <si>
    <t>Traumatismo superficial del tobillo y del pie</t>
  </si>
  <si>
    <t>Fractura a nivel de la muñeca y de la mano</t>
  </si>
  <si>
    <t>Demás naturaleza de la lesión</t>
  </si>
  <si>
    <t>Fractura de la pierna, inclusive el tobillo</t>
  </si>
  <si>
    <t>Fractura del antebrazo</t>
  </si>
  <si>
    <t>Fractura del fémur</t>
  </si>
  <si>
    <t>Fractura del hombro y del brazo</t>
  </si>
  <si>
    <t>Luxación, esguince y torcedura de articulaciones y ligamentos de la columna lumbar y de la pelvis</t>
  </si>
  <si>
    <t>Traumatismo intracraneal</t>
  </si>
  <si>
    <t>Fractura del pie, excepto del tobillo</t>
  </si>
  <si>
    <t>Luxación, esguince y torcedura de articulaciones y ligamentos de la cintura escapular</t>
  </si>
  <si>
    <t xml:space="preserve">Total </t>
  </si>
  <si>
    <t>(1) Puede incluir casos de incapacidad permanente de riesgos de trabajo de años anteriores.</t>
  </si>
  <si>
    <t>Traumatismos que afectan múltiples regiones del cuerpo</t>
  </si>
  <si>
    <t>Menos de 15</t>
  </si>
  <si>
    <t>&lt; 29 días</t>
  </si>
  <si>
    <t>1 a 6 meses</t>
  </si>
  <si>
    <t>7 a 11 meses</t>
  </si>
  <si>
    <t>1 a 4 años</t>
  </si>
  <si>
    <t>5 a 9 años</t>
  </si>
  <si>
    <t>10 a 14 años</t>
  </si>
  <si>
    <t>15 a 19 años</t>
  </si>
  <si>
    <t>20 a 24 años</t>
  </si>
  <si>
    <t>25 años y mas</t>
  </si>
  <si>
    <t>No identificados</t>
  </si>
  <si>
    <t>(1) Excluye accidentes en trayecto.</t>
  </si>
  <si>
    <t>Cuadro No.VI.12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</si>
  <si>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</si>
  <si>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</si>
  <si>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</si>
  <si>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</si>
  <si>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</si>
  <si>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</si>
  <si>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</si>
  <si>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</si>
  <si>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</si>
  <si>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</si>
  <si>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65 -69</t>
  </si>
  <si>
    <t>70 - 74</t>
  </si>
  <si>
    <t>Muñeca y mano.</t>
  </si>
  <si>
    <t>Tobillo y pie.</t>
  </si>
  <si>
    <t>Cabeza y cuello (excluye lesión en ojo y sus anexos).</t>
  </si>
  <si>
    <t>Abdomen, región lumbosacra, columna lumbar y pelvis.</t>
  </si>
  <si>
    <t>Miembro inferior (excluye tobillo y pie).</t>
  </si>
  <si>
    <t>Miembro superior (excluye muñeca y mano).</t>
  </si>
  <si>
    <t>Cuerpo en general (incluye lesiones múltiples).</t>
  </si>
  <si>
    <t>Tórax (incluye lesiones en órganos Intratorácicos).</t>
  </si>
  <si>
    <t>1y2</t>
  </si>
  <si>
    <t>Traumatismos superficiales</t>
  </si>
  <si>
    <t>Luxaciones, esguinces y desgarros</t>
  </si>
  <si>
    <t>Heridas</t>
  </si>
  <si>
    <t>Fracturas</t>
  </si>
  <si>
    <t>Traumatismos</t>
  </si>
  <si>
    <t>Quemaduras</t>
  </si>
  <si>
    <t>Cuerpo extraño</t>
  </si>
  <si>
    <t>Amputaciones</t>
  </si>
  <si>
    <t>(1) Excluye accidentes  en trayecto.</t>
  </si>
  <si>
    <t>(2) El total incluye tipo de lesión no especificada.</t>
  </si>
  <si>
    <t xml:space="preserve"> Total Nacional </t>
  </si>
  <si>
    <t>Demás ocupaciones.</t>
  </si>
  <si>
    <t>(2) Clasificación  Internacional Uniforme de Ocupaciones-OIT (CIUO-88).</t>
  </si>
  <si>
    <t>(3) El total incluye sexo no especificado.</t>
  </si>
  <si>
    <t>Luxación, esguince y torcedura de articulaciones y ligamentos del tobillo y del pie</t>
  </si>
  <si>
    <t>(3) Clasificación  Internacional Uniforme de Ocupaciones-OIT (CIUO-88).</t>
  </si>
  <si>
    <t>(4) El total incluye sexo no especificado y ocupación no especificada.</t>
  </si>
  <si>
    <t>Exposición a fuerzas mecánicas inanimadas.</t>
  </si>
  <si>
    <t>Caídas.</t>
  </si>
  <si>
    <t>Exceso de esfuerzo, viajes y privación.</t>
  </si>
  <si>
    <t>Agresiones.</t>
  </si>
  <si>
    <t>Contacto con calor y sustancias calientes.</t>
  </si>
  <si>
    <t>Exposición a fuerzas mecánicas animadas.</t>
  </si>
  <si>
    <t>Ocupante de vehículo de transporte pesado lesionado en accidente de transporte.</t>
  </si>
  <si>
    <t>(3) El total incluye sexo no especificado y ocupación no especificada.</t>
  </si>
  <si>
    <t>&lt;15</t>
  </si>
  <si>
    <t>Motociclista lesionado en accidente de transporte</t>
  </si>
  <si>
    <t>Ocupante de automóvil lesionado en accidente de transporte.</t>
  </si>
  <si>
    <t>(1)  Excluye accidentes en trayecto.</t>
  </si>
  <si>
    <t>(2) Con base en la CIE-10.</t>
  </si>
  <si>
    <t>(1) Excluye Accidentes en Trayecto</t>
  </si>
  <si>
    <t>Dorsopatías</t>
  </si>
  <si>
    <t>Entesopatías</t>
  </si>
  <si>
    <t>Capítulo VI Salud en el Trabajo</t>
  </si>
  <si>
    <r>
      <t>Número de Empresas</t>
    </r>
    <r>
      <rPr>
        <vertAlign val="superscript"/>
        <sz val="10"/>
        <rFont val="Helvetica"/>
        <family val="2"/>
      </rPr>
      <t xml:space="preserve"> (2)</t>
    </r>
  </si>
  <si>
    <r>
      <t xml:space="preserve">Trabajadores bajo seguro de Riesgos de Trabajo </t>
    </r>
    <r>
      <rPr>
        <vertAlign val="superscript"/>
        <sz val="10"/>
        <rFont val="Helvetica"/>
        <family val="2"/>
      </rPr>
      <t>(1)</t>
    </r>
  </si>
  <si>
    <t>Delegaciones</t>
  </si>
  <si>
    <t xml:space="preserve">R i e s g o s  d e    T r a b a j o </t>
  </si>
  <si>
    <t xml:space="preserve"> I n c a p a c i d a d e s   P e r m a n e n t e s </t>
  </si>
  <si>
    <t xml:space="preserve">D e f u n c i o n e s </t>
  </si>
  <si>
    <t xml:space="preserve">Delegaciones </t>
  </si>
  <si>
    <r>
      <t xml:space="preserve">Trabajadores bajo Seguro de Riesgos de Trabajo </t>
    </r>
    <r>
      <rPr>
        <vertAlign val="superscript"/>
        <sz val="10"/>
        <rFont val="Helvetica"/>
        <family val="2"/>
      </rPr>
      <t>(1)</t>
    </r>
  </si>
  <si>
    <r>
      <t xml:space="preserve">Total </t>
    </r>
    <r>
      <rPr>
        <vertAlign val="superscript"/>
        <sz val="10"/>
        <rFont val="Helvetica"/>
        <family val="2"/>
      </rPr>
      <t>(2)</t>
    </r>
  </si>
  <si>
    <t xml:space="preserve"> Clase I</t>
  </si>
  <si>
    <t>Clase ll</t>
  </si>
  <si>
    <t xml:space="preserve"> Clase III</t>
  </si>
  <si>
    <t xml:space="preserve"> Clase IV</t>
  </si>
  <si>
    <t xml:space="preserve"> Clase V</t>
  </si>
  <si>
    <t xml:space="preserve"> Clase no identificada</t>
  </si>
  <si>
    <t xml:space="preserve"> Clase  II</t>
  </si>
  <si>
    <t xml:space="preserve">G r u p o   d e   E d a d </t>
  </si>
  <si>
    <t xml:space="preserve">G r u p o   d e  E d a d </t>
  </si>
  <si>
    <t xml:space="preserve"> Clase  IV</t>
  </si>
  <si>
    <t xml:space="preserve"> Clase  V</t>
  </si>
  <si>
    <t xml:space="preserve"> Clase  NO Identificada</t>
  </si>
  <si>
    <r>
      <t xml:space="preserve">   Total </t>
    </r>
    <r>
      <rPr>
        <vertAlign val="superscript"/>
        <sz val="10"/>
        <rFont val="Helvetica"/>
        <family val="2"/>
      </rPr>
      <t>(2)</t>
    </r>
  </si>
  <si>
    <r>
      <t xml:space="preserve">T O T A L </t>
    </r>
    <r>
      <rPr>
        <vertAlign val="superscript"/>
        <sz val="10"/>
        <rFont val="Helvetica"/>
        <family val="2"/>
      </rPr>
      <t>(2)</t>
    </r>
  </si>
  <si>
    <t xml:space="preserve">   Menos de 15</t>
  </si>
  <si>
    <t xml:space="preserve">G r u p o s   d e    E d a d </t>
  </si>
  <si>
    <t>Región Anatómica</t>
  </si>
  <si>
    <t xml:space="preserve">G r u p o s   d e   E d a d  </t>
  </si>
  <si>
    <t>T i  p  o     d  e     L  e  s  i  ó  n</t>
  </si>
  <si>
    <r>
      <t>Total</t>
    </r>
    <r>
      <rPr>
        <vertAlign val="superscript"/>
        <sz val="10"/>
        <rFont val="Helvetica"/>
        <family val="2"/>
      </rPr>
      <t xml:space="preserve"> (2)</t>
    </r>
  </si>
  <si>
    <t xml:space="preserve">Total  </t>
  </si>
  <si>
    <r>
      <t xml:space="preserve">Total  </t>
    </r>
    <r>
      <rPr>
        <vertAlign val="superscript"/>
        <sz val="10"/>
        <rFont val="Helvetica"/>
        <family val="2"/>
      </rPr>
      <t>(2)</t>
    </r>
  </si>
  <si>
    <r>
      <t xml:space="preserve">Total </t>
    </r>
    <r>
      <rPr>
        <vertAlign val="superscript"/>
        <sz val="10"/>
        <rFont val="Helvetica"/>
        <family val="2"/>
      </rPr>
      <t>(3)</t>
    </r>
  </si>
  <si>
    <r>
      <t xml:space="preserve">Total </t>
    </r>
    <r>
      <rPr>
        <vertAlign val="superscript"/>
        <sz val="10"/>
        <rFont val="Helvetica"/>
        <family val="2"/>
      </rPr>
      <t>(4)</t>
    </r>
  </si>
  <si>
    <t xml:space="preserve">T o t a l   N a c i o n a l </t>
  </si>
  <si>
    <r>
      <t>Ocupación</t>
    </r>
    <r>
      <rPr>
        <vertAlign val="superscript"/>
        <sz val="10"/>
        <rFont val="Helvetica"/>
        <family val="2"/>
      </rPr>
      <t>(2)</t>
    </r>
  </si>
  <si>
    <r>
      <t xml:space="preserve">  T o t a l  </t>
    </r>
    <r>
      <rPr>
        <vertAlign val="superscript"/>
        <sz val="10"/>
        <rFont val="Helvetica"/>
        <family val="2"/>
      </rPr>
      <t>(4)</t>
    </r>
  </si>
  <si>
    <r>
      <t xml:space="preserve">Total </t>
    </r>
    <r>
      <rPr>
        <vertAlign val="superscript"/>
        <sz val="10"/>
        <rFont val="Helvetica"/>
        <family val="2"/>
      </rPr>
      <t xml:space="preserve"> (3)</t>
    </r>
  </si>
  <si>
    <r>
      <t xml:space="preserve">T o t a l </t>
    </r>
    <r>
      <rPr>
        <vertAlign val="superscript"/>
        <sz val="10"/>
        <rFont val="Helvetica"/>
        <family val="2"/>
      </rPr>
      <t>(3)</t>
    </r>
  </si>
  <si>
    <r>
      <t xml:space="preserve">O c u p a c i ó n </t>
    </r>
    <r>
      <rPr>
        <vertAlign val="superscript"/>
        <sz val="10"/>
        <rFont val="Helvetica"/>
        <family val="2"/>
      </rPr>
      <t>(2)</t>
    </r>
  </si>
  <si>
    <t>T o t a l   N a c i o n a l</t>
  </si>
  <si>
    <t>D e l e g a c i o n e s</t>
  </si>
  <si>
    <t xml:space="preserve">T o t a l </t>
  </si>
  <si>
    <t xml:space="preserve"> T o t a l   N a c i o n a l </t>
  </si>
  <si>
    <t>T o t a l</t>
  </si>
  <si>
    <t xml:space="preserve">D e l e g a c i o n e s </t>
  </si>
  <si>
    <t xml:space="preserve"> T o t al    N a c i o n a l </t>
  </si>
  <si>
    <r>
      <t xml:space="preserve">Trabajadores Bajo el Seguro de Riesgo de Trabajo </t>
    </r>
    <r>
      <rPr>
        <vertAlign val="superscript"/>
        <sz val="10"/>
        <rFont val="Helvetica"/>
        <family val="2"/>
      </rPr>
      <t>(2)</t>
    </r>
  </si>
  <si>
    <t>División de Actividad Económica</t>
  </si>
  <si>
    <r>
      <t xml:space="preserve">Trabajadores Bajo Seguro de Riesgo </t>
    </r>
    <r>
      <rPr>
        <vertAlign val="superscript"/>
        <sz val="10"/>
        <rFont val="Helvetica"/>
        <family val="2"/>
      </rPr>
      <t>(3)</t>
    </r>
  </si>
  <si>
    <r>
      <t xml:space="preserve">Trabajadores Bajo Seguro de Riesgo </t>
    </r>
    <r>
      <rPr>
        <vertAlign val="superscript"/>
        <sz val="10"/>
        <rFont val="Helvetica"/>
        <family val="2"/>
      </rPr>
      <t>(2)</t>
    </r>
  </si>
  <si>
    <r>
      <t xml:space="preserve">Incapacidades Permanentes por Enfermedades de Trabajo </t>
    </r>
    <r>
      <rPr>
        <vertAlign val="superscript"/>
        <sz val="10"/>
        <rFont val="Helvetica"/>
        <family val="2"/>
      </rPr>
      <t>(3)</t>
    </r>
    <r>
      <rPr>
        <sz val="10"/>
        <rFont val="Helvetica"/>
        <family val="2"/>
      </rPr>
      <t xml:space="preserve">             </t>
    </r>
  </si>
  <si>
    <r>
      <t>Casos</t>
    </r>
    <r>
      <rPr>
        <vertAlign val="superscript"/>
        <sz val="10"/>
        <rFont val="Helvetica"/>
        <family val="2"/>
      </rPr>
      <t xml:space="preserve"> (4)</t>
    </r>
  </si>
  <si>
    <r>
      <t>Casos</t>
    </r>
    <r>
      <rPr>
        <vertAlign val="superscript"/>
        <sz val="10"/>
        <rFont val="Helvetica"/>
        <family val="2"/>
      </rPr>
      <t xml:space="preserve"> (5)</t>
    </r>
  </si>
  <si>
    <t>Conceptos</t>
  </si>
  <si>
    <r>
      <t xml:space="preserve">Empresas con seguro de Riesgos de Trabajo </t>
    </r>
    <r>
      <rPr>
        <vertAlign val="superscript"/>
        <sz val="10"/>
        <rFont val="Helvetica"/>
        <family val="2"/>
      </rPr>
      <t>(1)</t>
    </r>
  </si>
  <si>
    <r>
      <t xml:space="preserve">Trabajadores bajo seguro de Riesgo de Trabajo </t>
    </r>
    <r>
      <rPr>
        <vertAlign val="superscript"/>
        <sz val="10"/>
        <rFont val="Helvetica"/>
        <family val="2"/>
      </rPr>
      <t>(1)</t>
    </r>
    <r>
      <rPr>
        <sz val="10"/>
        <rFont val="Helvetica"/>
        <family val="2"/>
      </rPr>
      <t xml:space="preserve">   </t>
    </r>
  </si>
  <si>
    <t>Riesgo de Trabajo</t>
  </si>
  <si>
    <r>
      <t>Incapacidades Permanentes</t>
    </r>
    <r>
      <rPr>
        <vertAlign val="superscript"/>
        <sz val="10"/>
        <rFont val="Helvetica"/>
        <family val="2"/>
      </rPr>
      <t xml:space="preserve"> (2)</t>
    </r>
  </si>
  <si>
    <t>Riesgo de Trabajopor cada 100 Trabajadores bajo seguro de riesgos de Trabajo Bajo Seguro de Riesgos de Trabajo</t>
  </si>
  <si>
    <t>Incapacidades Permanentes por cada 1,000 Trabajadores bajo seguro de Riesgos de Trabajo</t>
  </si>
  <si>
    <t>Incapacidades Permanentes por cada 1,000 Riesgos de Trabajo</t>
  </si>
  <si>
    <t>Defunciones por cada 10,000 Trabajadores bajo seguro de Riesgo de Trabajo</t>
  </si>
  <si>
    <t>N a c i o n a l</t>
  </si>
  <si>
    <t>A c t i v i d a d    E c o n ó m i c a</t>
  </si>
  <si>
    <t xml:space="preserve">To t a l </t>
  </si>
  <si>
    <r>
      <t xml:space="preserve">Número </t>
    </r>
    <r>
      <rPr>
        <vertAlign val="superscript"/>
        <sz val="10"/>
        <rFont val="Helvetica"/>
        <family val="2"/>
      </rPr>
      <t>(2)</t>
    </r>
  </si>
  <si>
    <t xml:space="preserve">N a t u l a l e z a    d e   l a    L e s i ó n </t>
  </si>
  <si>
    <t xml:space="preserve">T o t a l  </t>
  </si>
  <si>
    <r>
      <t>Total</t>
    </r>
    <r>
      <rPr>
        <vertAlign val="superscript"/>
        <sz val="10"/>
        <rFont val="Helvetica"/>
        <family val="2"/>
      </rPr>
      <t xml:space="preserve"> (1)</t>
    </r>
  </si>
  <si>
    <r>
      <t xml:space="preserve">Total </t>
    </r>
    <r>
      <rPr>
        <vertAlign val="superscript"/>
        <sz val="10"/>
        <rFont val="Helvetica"/>
        <family val="2"/>
      </rPr>
      <t>(1)</t>
    </r>
  </si>
  <si>
    <t xml:space="preserve">A c t o     I n s e g u r o  </t>
  </si>
  <si>
    <r>
      <t xml:space="preserve">Asegurados en Invalidez y Vida </t>
    </r>
    <r>
      <rPr>
        <vertAlign val="superscript"/>
        <sz val="10"/>
        <rFont val="Helvetica"/>
        <family val="2"/>
      </rPr>
      <t>(1)</t>
    </r>
  </si>
  <si>
    <t xml:space="preserve">    T o t a l</t>
  </si>
  <si>
    <t xml:space="preserve">D i a g n ó s t i c o   </t>
  </si>
  <si>
    <t>Amputación traumática de la muñeca y de la mano</t>
  </si>
  <si>
    <t>Fractura de la columna lumbar y de la pelvis</t>
  </si>
  <si>
    <t>Síndrome del túnel carpiano</t>
  </si>
  <si>
    <t>Servicios para empresas, personas y el hogar</t>
  </si>
  <si>
    <t>Empresas, Trabajadores, Riesgos de Trabajo e Indicadores  por Delegación, Según tipo de riesgo, 2011</t>
  </si>
  <si>
    <t>Incapacidades Permanentes (1), trabajadores bajo seguro de Riesgo de Trabajo e Indicadores por Delegación, según Tipo de Riesgo,  2011</t>
  </si>
  <si>
    <t>Defunciones por riesgo de Trabajo e Indicadores por Delegación, según tipo de riesgo, 2011</t>
  </si>
  <si>
    <t>Riesgo de Trabajo por clase y tipo de riesgo, según grupo de edad, 2011</t>
  </si>
  <si>
    <t>Incapacidades Permanentes (1) por Riesgo de Trabajo, clase y tipo de Riesgo, según grupo de edad, 2011</t>
  </si>
  <si>
    <t>Defunciones por Riesgos de Trabajo por clase y tipo de riesgo, según grupos de edad, 2011</t>
  </si>
  <si>
    <t>Accidentes de Trabajo (1), según región anatómica y grupos de edad, 2011</t>
  </si>
  <si>
    <t>Empresas, Trabajadores, Riesgos de Trabajo, Incapacidades Permanentes y Defunciones,  según tipo de Riesgo e indicadores, 2006-2011</t>
  </si>
  <si>
    <t>Indicadores de los Riesgos de Trabajo, Incapacidades y Defunciones por Delegación. 2006 - 2011</t>
  </si>
  <si>
    <t>Riesgos de Trabajo por Cada 100 Trabajadores bajo
 Seguro de Riesgos de Trabajo</t>
  </si>
  <si>
    <t>Riesgo de Trabajo, según riesgo físico y sexo,  2006 - 2011</t>
  </si>
  <si>
    <t>Riesgos de Trabajo, Según acto inseguro y sexo,  2006- 2011</t>
  </si>
  <si>
    <t>Ojo (incluye Lesiones en Ojo y sus Anexos)</t>
  </si>
  <si>
    <t>Cuerpo extraño que penetra</t>
  </si>
  <si>
    <t>Region Anatómica</t>
  </si>
  <si>
    <t>Luxación, esguince y torcedura de articulaciones y ligamentos de tobillo y del pie.</t>
  </si>
  <si>
    <t>Luxación, esguince y torcedura de articulaciones y ligamentos del cuello.</t>
  </si>
  <si>
    <t>Hipoacusias</t>
  </si>
  <si>
    <t>Traumatismos de la cabeza</t>
  </si>
  <si>
    <t>Traumatismos del torax</t>
  </si>
  <si>
    <t>Traumatismos del abdomen, de la region lumbosacra, de la columna lumbar y de la pelvis</t>
  </si>
  <si>
    <t>Quemaduras y Corrosiones</t>
  </si>
  <si>
    <t>Efectos de Causas Externas no especificadas</t>
  </si>
  <si>
    <t>Complicaciones  Precoces de Traumatismos</t>
  </si>
  <si>
    <t>Traumatismos del cuello.</t>
  </si>
  <si>
    <t>Efectos toxicos de sustancias de procedencia principalmente no medicinal</t>
  </si>
  <si>
    <t>Cuerpo extraño en las vias respiratorias.</t>
  </si>
  <si>
    <t>Peones de Carga</t>
  </si>
  <si>
    <t>Embaladores Manuales y Otros Peones de la Industria Manufacturera</t>
  </si>
  <si>
    <t>Albañiles y Mamposteros</t>
  </si>
  <si>
    <t>Mensajeros, Porteadores y Repartidores</t>
  </si>
  <si>
    <t>Otros Operadores de Máquinas y Montadores</t>
  </si>
  <si>
    <t>Vendedores A Domicilio y Por Telefono</t>
  </si>
  <si>
    <t>Recepcionistas y Empleados de Informaciones</t>
  </si>
  <si>
    <t>Soldadores y Oxicortadores</t>
  </si>
  <si>
    <t>Empleados de Control de Abastecimientos E Inventarios</t>
  </si>
  <si>
    <t>Luxacion, Esguince y Torcedura de Articulaciones y Ligamentos de la Columna Lumbar y de la Pelvis</t>
  </si>
  <si>
    <t>Luxacion, Esguince y Torcedura de Articulaciones y Ligamentos del Cuello</t>
  </si>
  <si>
    <t>Luxacion, Esguince y Torcedura de Articulaciones y Ligamentos a Nivel de la Muñeca y de la Mano</t>
  </si>
  <si>
    <t>Grupos de Actividad Económica</t>
  </si>
  <si>
    <t xml:space="preserve">Por cada 10,000 Trabajadores </t>
  </si>
  <si>
    <t>Ocupante de Camioneta o Furgoneta Lesionado en Accidente de Transporte</t>
  </si>
  <si>
    <t>Vendedores y demostradores de Tiendas y Almacenes</t>
  </si>
  <si>
    <t>Transporte Terrestre</t>
  </si>
  <si>
    <t>Construcción, Reconstrucción y Ensam. del Eq. de Transp. y sus Partes</t>
  </si>
  <si>
    <t>Fabricación de Productos de Hule y Plástico</t>
  </si>
  <si>
    <t>Fabricación de Productos de Minerales No Metalicos</t>
  </si>
  <si>
    <t>Confección de Prendas de Vestir y otros Artículos a base de textiles y Mat. Diversos; Excepto Calzado</t>
  </si>
  <si>
    <t>Ext. y Benef. de Carbón Mineral, Grafito y Minerales No Metalicos; Excepto Sal</t>
  </si>
  <si>
    <t>Fabricación de Productos Metálicos; excepto Maquinaria y Equipo</t>
  </si>
  <si>
    <t>Construcción de Edificaciones y de Obras de Ingenieria Civil</t>
  </si>
  <si>
    <t>Servicios de Administración Pública y Seguridad Social</t>
  </si>
  <si>
    <t>Elaboración de Alimentos</t>
  </si>
  <si>
    <t>Servicios Sociales y Comunales</t>
  </si>
  <si>
    <t>Industria textil</t>
  </si>
  <si>
    <t>Polineuropatias y otros trastornos del sistema nervioso periférico</t>
  </si>
  <si>
    <t>Enfermedad del ojo y sus anexos</t>
  </si>
  <si>
    <t>Demás actividades económicas.</t>
  </si>
  <si>
    <t>Neumoconisis</t>
  </si>
  <si>
    <t>Sinovitis,tensinovitis y Bursitis</t>
  </si>
  <si>
    <t>Entensopatias</t>
  </si>
  <si>
    <t>Afeccción respiratoria debida a anhalacion de gases, humos , vapores y sustancias quimicas</t>
  </si>
  <si>
    <t>Conductores de Camiones Pesados</t>
  </si>
  <si>
    <t>Mecánicos y Ajustadores de Máquinas Agricolas e Industriales</t>
  </si>
  <si>
    <t>Operadores de Máquinas de Coser</t>
  </si>
  <si>
    <t>Fuente: DPM/ División de Información en Salud (DIS) - ST-4</t>
  </si>
  <si>
    <t>Fuente: DPM/ División de Información en Salud (DIS) - ST-5, SIMF y SISAT</t>
  </si>
  <si>
    <t>|</t>
  </si>
  <si>
    <t>(1) El total para 2007, 2008, 2009, 2010 y 2011 incluye sexo no especificado</t>
  </si>
  <si>
    <t>Trabajadores bajo Seguro de Riesgo de Trabajo, Riesgo de Trabajo y tasa de incidencia, según grupos de edad y sexo, 2011</t>
  </si>
  <si>
    <t xml:space="preserve">Fuente: DPM/ División de Información en Salud (DIS) - ST-5, SIMF y SISAT </t>
  </si>
  <si>
    <t>Compra venta de Materias Primas, Materiales y Auxiliares</t>
  </si>
  <si>
    <t>(1) Promedio anual con base en el cuadro No. 16 del Informe Mensual de Población Derechohabiente, enero - diciembre del 2011; Coordinación de Salud en el Trabajo (CST).</t>
  </si>
  <si>
    <t>(2) Promedio Anual con base en el cuadro No. 2.0 del Informe Mensual de patrones y Cotizantes, enero - diciembre de 2011; Coordinación de Salud en el Trabajo (CST).</t>
  </si>
  <si>
    <t>Dictámenes iniciales de Invalidez aceptados por Delegación y Sexo,  2011</t>
  </si>
  <si>
    <t>Diabetes Mellitus</t>
  </si>
  <si>
    <t>(1) Con base en el cuadro No. 17 del Informe Mensual de Población Derechohabiente, enero - diciembre de 2011.</t>
  </si>
  <si>
    <r>
      <t>Total Nacional</t>
    </r>
    <r>
      <rPr>
        <vertAlign val="superscript"/>
        <sz val="10"/>
        <rFont val="Helvetica"/>
        <family val="2"/>
      </rPr>
      <t>/1</t>
    </r>
  </si>
  <si>
    <t>Rangos de edad</t>
  </si>
  <si>
    <t>Clase y tipo de riesgo</t>
  </si>
  <si>
    <t xml:space="preserve"> Clase y tipo de riesgo</t>
  </si>
  <si>
    <t>Antigüedad en el puesto</t>
  </si>
  <si>
    <t>Ocupación</t>
  </si>
  <si>
    <t>Región Anatómica no identificada</t>
  </si>
  <si>
    <t>Demas Causas Externas</t>
  </si>
  <si>
    <t xml:space="preserve">Región Anatómica no especificada </t>
  </si>
  <si>
    <t>(1) Trabajadores con base en la  Memoria de Evolución del empleo año 2011</t>
  </si>
  <si>
    <t>Enfermedades crónicas de las vías respiratorias inferiores</t>
  </si>
  <si>
    <t>Sindrome del túnel carpiano</t>
  </si>
  <si>
    <t>Enfermedades crónicas de las vías respiratorias inferiores.</t>
  </si>
  <si>
    <t>Otras</t>
  </si>
  <si>
    <t>Dictámenes de Invalidez, Asegurados e indicador por Delegación,  2011</t>
  </si>
  <si>
    <t>Dosopatías</t>
  </si>
  <si>
    <t>Supermercados, tiendas de autoservicio y de departamentos especializados por línea de mercancías.</t>
  </si>
  <si>
    <t>Construcciones de obras de infraestructura y edificaciones en obra pública.</t>
  </si>
  <si>
    <t>Compraventa de alimentos, bebidas y/o productos del tabaco, con transporte.</t>
  </si>
  <si>
    <t>Servicios de protección y custodia.</t>
  </si>
  <si>
    <t>Servicios generales de la administración pública.</t>
  </si>
  <si>
    <t>Servicios de aseo y limpieza, con maquinaria y/o equipo motorizado.</t>
  </si>
  <si>
    <t>Agricultura.</t>
  </si>
  <si>
    <t>Empresas, trabajadores, riesgos de trabajo e indicadores por delegación, según tipo de riesgo,  2011</t>
  </si>
  <si>
    <t>Incapacidades permanentes, trabajadores bajo seguro de riesgos de trabajo e indicadores por delegación, según tipo de riesgo,  2011</t>
  </si>
  <si>
    <t>Defunciones por riesgos de trabajo e indicadores por delegación, según tipo de riesgo,  2011</t>
  </si>
  <si>
    <t>Trabajadores, riesgos de trabajo y tasa de incidencia, según Grupos de edad y sexo,  2011</t>
  </si>
  <si>
    <t>Riesgos de trabajo por clase y tipo de riesgo, según Grupos de edad,  2011</t>
  </si>
  <si>
    <t>Incapacidades permanentes por riesgos de trabajo, clase y tipo de riesgo, según grupos de edad,  2011</t>
  </si>
  <si>
    <t>Defunciones por riesgos de trabajo por clase y tipo de riesgo, según grupos de edad,  2011</t>
  </si>
  <si>
    <t>Riesgos de trabajo por delegación, según naturaleza de la lesión y sexo,  2011</t>
  </si>
  <si>
    <t>Incapacidades permanentes por riesgos de trabajo, delegación, según naturaleza de la lesión  y sexo,  2011</t>
  </si>
  <si>
    <t>Accidentes y enfermedades de trabajo por antigüedad en el puesto, según Grupos de edad,  2011</t>
  </si>
  <si>
    <t>Accidentes de trabajo, según región anatómica y grupos de edad,  2011</t>
  </si>
  <si>
    <t>Accidentes de trabajo, según región anatómica, tipo de lesión y sexo,  2011</t>
  </si>
  <si>
    <t>Accidentes de trabajo por delegación, según región anatómica y sexo,  2011</t>
  </si>
  <si>
    <t>Accidentes de trabajo por delegación, según tipo de lesión y sexo,  2011</t>
  </si>
  <si>
    <t>Accidentes de trabajo, según ocupación, tipo de lesión y sexo,  2011</t>
  </si>
  <si>
    <t>Accidentes de trabajo, según ocupación, naturaleza de la lesión y sexo,  2011</t>
  </si>
  <si>
    <t>Accidentes de trabajo, según ocupación, causa externa y sexo,  2011</t>
  </si>
  <si>
    <t>Accidentes de trabajo, según causa externa,  sexo y edad,  2011</t>
  </si>
  <si>
    <t>Accidentes de trabajo por delegación, según ocupación, y sexo,  2011</t>
  </si>
  <si>
    <t>Enfermedades de trabajo por delegación, según naturaleza de la lesión, y sexo,  2011</t>
  </si>
  <si>
    <t>Enfermedades de trabajo, según ocupación, naturaleza de la lesión y sexo,  2011</t>
  </si>
  <si>
    <t>Riesgos de trabajo, trabajadores  e indicadores por división de actividad económica y tipo de riesgo,  2011</t>
  </si>
  <si>
    <t>Grupos de actividades económicas con mayor numero de accidentes de trabajo,  incapacidades permanentes, defunciones,  2011</t>
  </si>
  <si>
    <t>Grupos de actividades económicas con mayor numero de enfermedades de trabajo, incapacidades permanentes y defunciones,  2011</t>
  </si>
  <si>
    <t xml:space="preserve">Empresas, trabajadores, riesgos de trabajo, incapacidades permanentes y defunciones, según tipo de riesgo e indicadores,  2006 – 2011 </t>
  </si>
  <si>
    <t>Trabajadores, riesgos de trabajo y tasa de incidencia, según grupos de edad,  2006 - 2011</t>
  </si>
  <si>
    <t>Indicadores de los riesgos de trabajo, incapacidades y defunciones por delegación. 2006 - 2011</t>
  </si>
  <si>
    <t>Actividades económicas con mayor numero de accidentes y enfermedades de trabajo,  2006 - 2011</t>
  </si>
  <si>
    <t>Enfermedades de trabajo, según naturaleza de la lesión,  2006-2011</t>
  </si>
  <si>
    <t>Riesgos de trabajo, según riesgo físico y sexo,  2006 - 2011</t>
  </si>
  <si>
    <t>Riesgos de trabajo, según acto inseguro y sexo,  2006 - 2011</t>
  </si>
  <si>
    <t>Dictámenes de invalidez, asegurados e indicador por delegación,  2011</t>
  </si>
  <si>
    <t>Dictámenes de invalidez por delegación y sexo,  2011</t>
  </si>
  <si>
    <t>Dictámenes de invalidez según naturaleza de la lesión y sexo, 2011</t>
  </si>
  <si>
    <t>Dictámenes de invalidez según naturaleza de la lesión  y sexo, por delegación, 2011</t>
  </si>
  <si>
    <t>Dictámenes de invalidez según naturaleza de la lesión, grupos de edad y sexo, 2011</t>
  </si>
  <si>
    <t>Dictámenes de invalidez, según ocupación y sexo, 2011</t>
  </si>
  <si>
    <t>Dictámenes de invalidez,  asegurados en invalidez y vida e indicadores por delegación,  2006 - 2011</t>
  </si>
  <si>
    <t>N a t u r a l e z a   d e   la   L e s i ó n</t>
  </si>
  <si>
    <t>Naturaleza de la Lesión</t>
  </si>
  <si>
    <t xml:space="preserve">O c u p a c i ó n </t>
  </si>
  <si>
    <t>R i e s g o    F i s i c o</t>
  </si>
  <si>
    <t>Regresar</t>
  </si>
  <si>
    <t>Caídas</t>
  </si>
  <si>
    <t>Agresiones</t>
  </si>
  <si>
    <t>Ocupante de automóvil lesionado en accidente de transporte</t>
  </si>
  <si>
    <t>Exposición a fuerzas mecánicas inanimadas</t>
  </si>
  <si>
    <t>Contacto con calor y sustancias calientes</t>
  </si>
  <si>
    <t>Exposición a fuerzas mecánicas animadas</t>
  </si>
  <si>
    <t>Ocupante de vehículo de transporte pesado lesionado en accidente de transporte</t>
  </si>
  <si>
    <t>Trabajadores, Riesgos de Trabajo y tasa de incidencias, según grupos de edad, 2006 - 2011</t>
  </si>
  <si>
    <t>Trabajadores</t>
  </si>
  <si>
    <t>Tasa de incidencia</t>
  </si>
  <si>
    <t>Riesgo de Trabajo por Delegación, según naturaleza de la lesión (1)   y sexo,  2011</t>
  </si>
  <si>
    <t>Incapacidades Permanentes (1) por Riesgo de trabajo, delegación, según naturaleza de la lesión (2) y sexo,  2011</t>
  </si>
  <si>
    <t>Defunciones por Riesgo de Trabajo y Delegación, según naturaleza de la lesión (1) ,  2011</t>
  </si>
  <si>
    <t>Accidentes (1) y enfermedades de Trabajo por antigüedad en el puesto, según grupos de edad,  2011</t>
  </si>
  <si>
    <t>Accidentes de Trabajo(1), según región anatómica, tipo de lesión y sexo,  2011</t>
  </si>
  <si>
    <t>Accidentes de Trabajo (1) por delegación, según región anatómica y sexo, 2011</t>
  </si>
  <si>
    <t>Accidentes de Trabajo (1) por Delegación, según tipo de lesión y sexo,  2011</t>
  </si>
  <si>
    <t>Accidentes de Trabajo (1), según ocupación, tipo de lesión y sexo,  2011</t>
  </si>
  <si>
    <t>Accidentes de Trabajo (1),  según ocupación, causa externa y sexo,  2011</t>
  </si>
  <si>
    <t>Accidentes de Trabajo (1) por Delegación, según ocupación (2), y sexo,  2011</t>
  </si>
  <si>
    <t>Enfermedades de Trabajo por Delegación, según naturaleza de la lesión (1), y sexo,  2011</t>
  </si>
  <si>
    <t>Enfermedades de Trabajo, según ocupación(1), naturaleza de la lesión (2) y sexo,  2011</t>
  </si>
  <si>
    <t>Riesgo de Trabajo, trabajadores e indicadores por División de Actividad Económica (1)   y tipo de Riesgo,   2011</t>
  </si>
  <si>
    <t>Grupos de Actividades Económicas (1) con mayor número de accidentes de trabajo, incapacidades Permanentes, Defunciones (2), 2011</t>
  </si>
  <si>
    <t>Grupos de Actividades Económicas (1) con mayor número de enfermedades de Trabajo, Enfermedades de Trabajo, Incapacidades Permanentes, Defunciones (2) 2011</t>
  </si>
  <si>
    <t>Enfermedades de Trabajo, según naturaleza de la Lesión (1),  2006-2011</t>
  </si>
  <si>
    <t>Dictámenes de Invalidez según naturaleza de la lesión(1)   y sexo, 2011</t>
  </si>
  <si>
    <t>Dictámenes de invalidez según naturaleza de  la Lesión (1)   y sexo, por Delegación, 2011</t>
  </si>
  <si>
    <t>Dictámenes de Invalidez, según Ocupación (1) y sexo, 2011</t>
  </si>
  <si>
    <t>Dictámenes de Invalidez, Asegurados en invalidez y vida (1)  e indicadores por Delegación,  2006 - 2011</t>
  </si>
  <si>
    <t>Accidentes de Trabajo (1), según causa externa (2), 2011</t>
  </si>
  <si>
    <t>Defunciones por riesgos de trabajo y delegación, según naturaleza de la lesión y sexo,  2011</t>
  </si>
  <si>
    <t>Actividades Economicas (1) con mayor Número de Accidentes (2) y enfermedades de trabajo 2006-2011</t>
  </si>
  <si>
    <t>Accidentes de Trabajo (1), según ocupación, naturaleza de la lesión (2) y sexo, 2011</t>
  </si>
  <si>
    <t>Traumatismo superficial de la cabeza</t>
  </si>
  <si>
    <t>75 Y Más</t>
  </si>
  <si>
    <r>
      <t>Dictamenes de Invalidez según Naturaleza de la Lesión</t>
    </r>
    <r>
      <rPr>
        <b/>
        <vertAlign val="superscript"/>
        <sz val="11"/>
        <color indexed="57"/>
        <rFont val="Helvetica"/>
        <family val="2"/>
      </rPr>
      <t>(1)</t>
    </r>
    <r>
      <rPr>
        <b/>
        <sz val="11"/>
        <color indexed="57"/>
        <rFont val="Helvetica"/>
        <family val="2"/>
      </rPr>
      <t>,  grupo de edad y sexo 2011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</si>
</sst>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_(* #,##0.0_);_(* \(#,##0.0\);_(* \-??_);_(@_)"/>
    <numFmt numFmtId="167" formatCode="#,##0.0_);\(#,##0.0\)"/>
    <numFmt numFmtId="168" formatCode="0.0"/>
    <numFmt numFmtId="169" formatCode="#\ ###\ ##0_);\(#\ ###\ ##0\)"/>
    <numFmt numFmtId="170" formatCode="0.0_)"/>
    <numFmt numFmtId="171" formatCode="0_)"/>
    <numFmt numFmtId="172" formatCode="General_)"/>
    <numFmt numFmtId="173" formatCode="#\ ###\ ##0_);\(#\ ###\ ##0"/>
    <numFmt numFmtId="174" formatCode="#.\ 0_);\(#.0"/>
    <numFmt numFmtId="175" formatCode="_(* #,##0_);_(* \(#,##0\);_(* \-_);_(@_)"/>
    <numFmt numFmtId="176" formatCode="#,##0.0"/>
    <numFmt numFmtId="177" formatCode="#\ ###\ ##0___);\(#\ ###\ ##0"/>
    <numFmt numFmtId="178" formatCode="0&quot;   &quot;"/>
    <numFmt numFmtId="179" formatCode="0.00___)"/>
    <numFmt numFmtId="180" formatCode="0.0___)"/>
    <numFmt numFmtId="181" formatCode="0.00_)"/>
    <numFmt numFmtId="182" formatCode="#\ ###\ ##0"/>
    <numFmt numFmtId="183" formatCode="###\ ###\ ###_)"/>
    <numFmt numFmtId="184" formatCode=".\ ##\ ###_⴩"/>
    <numFmt numFmtId="185" formatCode="#,##0_);\(#,##0\)"/>
    <numFmt numFmtId="186" formatCode="###\ ###_)"/>
    <numFmt numFmtId="187" formatCode="###.0\ ###\ ###_)"/>
    <numFmt numFmtId="188" formatCode="0.000000"/>
    <numFmt numFmtId="189" formatCode="0.00000"/>
    <numFmt numFmtId="190" formatCode="0.0000"/>
    <numFmt numFmtId="191" formatCode="0.000"/>
  </numFmts>
  <fonts count="1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name val="Helv"/>
      <family val="0"/>
    </font>
    <font>
      <sz val="8"/>
      <color indexed="9"/>
      <name val="Verdana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0"/>
      <name val="Helvetica"/>
      <family val="2"/>
    </font>
    <font>
      <b/>
      <sz val="11"/>
      <name val="Helvetica"/>
      <family val="2"/>
    </font>
    <font>
      <sz val="11"/>
      <name val="Helvetica"/>
      <family val="2"/>
    </font>
    <font>
      <sz val="8"/>
      <name val="Helvetica"/>
      <family val="2"/>
    </font>
    <font>
      <vertAlign val="superscript"/>
      <sz val="10"/>
      <name val="Helvetica"/>
      <family val="2"/>
    </font>
    <font>
      <sz val="8"/>
      <color indexed="9"/>
      <name val="Helvetica"/>
      <family val="2"/>
    </font>
    <font>
      <sz val="10"/>
      <name val="Helvetica "/>
      <family val="0"/>
    </font>
    <font>
      <sz val="12"/>
      <name val="Helvetica"/>
      <family val="2"/>
    </font>
    <font>
      <sz val="10"/>
      <color indexed="9"/>
      <name val="Helvetica"/>
      <family val="2"/>
    </font>
    <font>
      <sz val="16"/>
      <name val="Helvetica"/>
      <family val="2"/>
    </font>
    <font>
      <sz val="12"/>
      <color indexed="9"/>
      <name val="Helvetica"/>
      <family val="2"/>
    </font>
    <font>
      <sz val="9"/>
      <color indexed="9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sz val="9"/>
      <name val="Helvetica"/>
      <family val="2"/>
    </font>
    <font>
      <b/>
      <sz val="12"/>
      <name val="Helvetica"/>
      <family val="2"/>
    </font>
    <font>
      <i/>
      <sz val="10"/>
      <name val="Helvetica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MS Sans Serif"/>
      <family val="2"/>
    </font>
    <font>
      <sz val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Helvetica"/>
      <family val="2"/>
    </font>
    <font>
      <sz val="8"/>
      <color indexed="20"/>
      <name val="Helvetica"/>
      <family val="2"/>
    </font>
    <font>
      <b/>
      <sz val="11"/>
      <color indexed="20"/>
      <name val="Helvetica"/>
      <family val="2"/>
    </font>
    <font>
      <sz val="10"/>
      <color indexed="10"/>
      <name val="Helvetica"/>
      <family val="2"/>
    </font>
    <font>
      <sz val="10"/>
      <color indexed="60"/>
      <name val="Helvetica"/>
      <family val="2"/>
    </font>
    <font>
      <sz val="10"/>
      <color indexed="59"/>
      <name val="Helvetica"/>
      <family val="2"/>
    </font>
    <font>
      <b/>
      <sz val="10"/>
      <color indexed="20"/>
      <name val="Helvetica"/>
      <family val="2"/>
    </font>
    <font>
      <u val="single"/>
      <sz val="10"/>
      <color indexed="57"/>
      <name val="Helvetica"/>
      <family val="0"/>
    </font>
    <font>
      <b/>
      <u val="single"/>
      <sz val="10"/>
      <color indexed="57"/>
      <name val="Helvetica"/>
      <family val="0"/>
    </font>
    <font>
      <sz val="11"/>
      <color indexed="57"/>
      <name val="Helvetica"/>
      <family val="2"/>
    </font>
    <font>
      <b/>
      <sz val="11"/>
      <color indexed="57"/>
      <name val="Helvetica"/>
      <family val="2"/>
    </font>
    <font>
      <sz val="8"/>
      <color indexed="57"/>
      <name val="Helvetica"/>
      <family val="2"/>
    </font>
    <font>
      <sz val="8"/>
      <color indexed="57"/>
      <name val="Helvetica "/>
      <family val="0"/>
    </font>
    <font>
      <sz val="10"/>
      <color indexed="57"/>
      <name val="Helvetica"/>
      <family val="2"/>
    </font>
    <font>
      <sz val="10"/>
      <color indexed="57"/>
      <name val="Arial"/>
      <family val="2"/>
    </font>
    <font>
      <b/>
      <sz val="11"/>
      <color indexed="57"/>
      <name val="Calibri"/>
      <family val="2"/>
    </font>
    <font>
      <b/>
      <sz val="12"/>
      <color indexed="57"/>
      <name val="Helvetica"/>
      <family val="2"/>
    </font>
    <font>
      <sz val="10"/>
      <color indexed="57"/>
      <name val="Helvetica "/>
      <family val="0"/>
    </font>
    <font>
      <b/>
      <sz val="11"/>
      <color indexed="57"/>
      <name val="Helvetica "/>
      <family val="0"/>
    </font>
    <font>
      <b/>
      <sz val="10"/>
      <color indexed="57"/>
      <name val="Helvetica"/>
      <family val="2"/>
    </font>
    <font>
      <b/>
      <vertAlign val="superscript"/>
      <sz val="11"/>
      <color indexed="57"/>
      <name val="Helvetica"/>
      <family val="2"/>
    </font>
    <font>
      <sz val="11"/>
      <color indexed="8"/>
      <name val="Verdana"/>
      <family val="2"/>
    </font>
    <font>
      <sz val="11"/>
      <color indexed="57"/>
      <name val="Verdana"/>
      <family val="2"/>
    </font>
    <font>
      <b/>
      <sz val="11"/>
      <color indexed="8"/>
      <name val="Helvetica"/>
      <family val="2"/>
    </font>
    <font>
      <sz val="11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8E001C"/>
      <name val="Helvetica"/>
      <family val="2"/>
    </font>
    <font>
      <sz val="8"/>
      <color rgb="FF8E001C"/>
      <name val="Helvetica"/>
      <family val="2"/>
    </font>
    <font>
      <b/>
      <sz val="11"/>
      <color rgb="FF8E001C"/>
      <name val="Helvetica"/>
      <family val="2"/>
    </font>
    <font>
      <sz val="10"/>
      <color rgb="FFFF0000"/>
      <name val="Helvetica"/>
      <family val="2"/>
    </font>
    <font>
      <sz val="10"/>
      <color rgb="FFC00000"/>
      <name val="Helvetica"/>
      <family val="2"/>
    </font>
    <font>
      <sz val="10"/>
      <color theme="2" tint="-0.8999800086021423"/>
      <name val="Helvetica"/>
      <family val="2"/>
    </font>
    <font>
      <b/>
      <sz val="10"/>
      <color rgb="FF8E001C"/>
      <name val="Helvetica"/>
      <family val="2"/>
    </font>
    <font>
      <u val="single"/>
      <sz val="10"/>
      <color rgb="FF134E39"/>
      <name val="Helvetica"/>
      <family val="0"/>
    </font>
    <font>
      <b/>
      <u val="single"/>
      <sz val="10"/>
      <color rgb="FF134E39"/>
      <name val="Helvetica"/>
      <family val="0"/>
    </font>
    <font>
      <sz val="11"/>
      <color rgb="FF134E39"/>
      <name val="Helvetica"/>
      <family val="2"/>
    </font>
    <font>
      <b/>
      <sz val="11"/>
      <color rgb="FF134E39"/>
      <name val="Helvetica"/>
      <family val="2"/>
    </font>
    <font>
      <sz val="8"/>
      <color rgb="FF134E39"/>
      <name val="Helvetica"/>
      <family val="2"/>
    </font>
    <font>
      <sz val="8"/>
      <color rgb="FF134E39"/>
      <name val="Helvetica "/>
      <family val="0"/>
    </font>
    <font>
      <sz val="10"/>
      <color rgb="FF134E39"/>
      <name val="Helvetica"/>
      <family val="2"/>
    </font>
    <font>
      <sz val="10"/>
      <color rgb="FF134E39"/>
      <name val="Arial"/>
      <family val="2"/>
    </font>
    <font>
      <b/>
      <sz val="11"/>
      <color rgb="FF134E39"/>
      <name val="Calibri"/>
      <family val="2"/>
    </font>
    <font>
      <b/>
      <sz val="12"/>
      <color rgb="FF134E39"/>
      <name val="Helvetica"/>
      <family val="2"/>
    </font>
    <font>
      <sz val="10"/>
      <color rgb="FF134E39"/>
      <name val="Helvetica "/>
      <family val="0"/>
    </font>
    <font>
      <b/>
      <sz val="11"/>
      <color rgb="FF134E39"/>
      <name val="Helvetica "/>
      <family val="0"/>
    </font>
    <font>
      <b/>
      <sz val="10"/>
      <color rgb="FF134E39"/>
      <name val="Helvetica"/>
      <family val="2"/>
    </font>
  </fonts>
  <fills count="7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8"/>
      </left>
      <right/>
      <top/>
      <bottom/>
    </border>
    <border>
      <left/>
      <right/>
      <top/>
      <bottom style="medium">
        <color rgb="FF8E001C"/>
      </bottom>
    </border>
    <border>
      <left/>
      <right/>
      <top style="medium">
        <color rgb="FF8E001C"/>
      </top>
      <bottom/>
    </border>
    <border>
      <left/>
      <right/>
      <top style="thin">
        <color rgb="FF134E39"/>
      </top>
      <bottom style="thin">
        <color rgb="FF134E39"/>
      </bottom>
    </border>
    <border>
      <left/>
      <right/>
      <top>
        <color indexed="63"/>
      </top>
      <bottom style="thin">
        <color rgb="FF134E39"/>
      </bottom>
    </border>
    <border>
      <left/>
      <right/>
      <top style="thin">
        <color rgb="FF134E39"/>
      </top>
      <bottom>
        <color indexed="63"/>
      </bottom>
    </border>
    <border>
      <left/>
      <right/>
      <top/>
      <bottom style="medium">
        <color rgb="FF134E39"/>
      </bottom>
    </border>
    <border>
      <left/>
      <right/>
      <top style="medium">
        <color rgb="FF134E39"/>
      </top>
      <bottom>
        <color indexed="63"/>
      </bottom>
    </border>
    <border>
      <left/>
      <right/>
      <top style="medium">
        <color rgb="FF134E39"/>
      </top>
      <bottom style="thin">
        <color rgb="FF134E39"/>
      </bottom>
    </border>
    <border>
      <left/>
      <right/>
      <top style="thin">
        <color rgb="FF134E39"/>
      </top>
      <bottom style="medium">
        <color rgb="FF134E3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>
        <color rgb="FF134E39"/>
      </top>
      <bottom style="thin">
        <color rgb="FF8E001C"/>
      </bottom>
    </border>
    <border>
      <left/>
      <right/>
      <top style="thin">
        <color rgb="FF8E001C"/>
      </top>
      <bottom style="thin">
        <color rgb="FF134E39"/>
      </bottom>
    </border>
    <border>
      <left/>
      <right/>
      <top style="thin">
        <color rgb="FF8E001C"/>
      </top>
      <bottom style="thin">
        <color rgb="FF8E001C"/>
      </bottom>
    </border>
    <border>
      <left/>
      <right/>
      <top style="thin">
        <color rgb="FF8E001C"/>
      </top>
      <bottom/>
    </border>
  </borders>
  <cellStyleXfs count="1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2" borderId="0" applyNumberFormat="0" applyBorder="0" applyAlignment="0" applyProtection="0"/>
    <xf numFmtId="0" fontId="1" fillId="7" borderId="0" applyNumberFormat="0" applyBorder="0" applyAlignment="0" applyProtection="0"/>
    <xf numFmtId="0" fontId="1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87" fillId="26" borderId="0" applyNumberFormat="0" applyBorder="0" applyAlignment="0" applyProtection="0"/>
    <xf numFmtId="0" fontId="8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87" fillId="28" borderId="0" applyNumberFormat="0" applyBorder="0" applyAlignment="0" applyProtection="0"/>
    <xf numFmtId="0" fontId="87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0" borderId="0" applyNumberFormat="0" applyBorder="0" applyAlignment="0" applyProtection="0"/>
    <xf numFmtId="0" fontId="1" fillId="10" borderId="0" applyNumberFormat="0" applyBorder="0" applyAlignment="0" applyProtection="0"/>
    <xf numFmtId="0" fontId="2" fillId="31" borderId="0" applyNumberFormat="0" applyBorder="0" applyAlignment="0" applyProtection="0"/>
    <xf numFmtId="0" fontId="88" fillId="32" borderId="0" applyNumberFormat="0" applyBorder="0" applyAlignment="0" applyProtection="0"/>
    <xf numFmtId="0" fontId="2" fillId="16" borderId="0" applyNumberFormat="0" applyBorder="0" applyAlignment="0" applyProtection="0"/>
    <xf numFmtId="0" fontId="2" fillId="21" borderId="0" applyNumberFormat="0" applyBorder="0" applyAlignment="0" applyProtection="0"/>
    <xf numFmtId="0" fontId="8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88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88" fillId="38" borderId="0" applyNumberFormat="0" applyBorder="0" applyAlignment="0" applyProtection="0"/>
    <xf numFmtId="0" fontId="2" fillId="27" borderId="0" applyNumberFormat="0" applyBorder="0" applyAlignment="0" applyProtection="0"/>
    <xf numFmtId="0" fontId="2" fillId="39" borderId="0" applyNumberFormat="0" applyBorder="0" applyAlignment="0" applyProtection="0"/>
    <xf numFmtId="0" fontId="88" fillId="40" borderId="0" applyNumberFormat="0" applyBorder="0" applyAlignment="0" applyProtection="0"/>
    <xf numFmtId="0" fontId="2" fillId="16" borderId="0" applyNumberFormat="0" applyBorder="0" applyAlignment="0" applyProtection="0"/>
    <xf numFmtId="0" fontId="2" fillId="41" borderId="0" applyNumberFormat="0" applyBorder="0" applyAlignment="0" applyProtection="0"/>
    <xf numFmtId="0" fontId="88" fillId="42" borderId="0" applyNumberFormat="0" applyBorder="0" applyAlignment="0" applyProtection="0"/>
    <xf numFmtId="0" fontId="2" fillId="7" borderId="0" applyNumberFormat="0" applyBorder="0" applyAlignment="0" applyProtection="0"/>
    <xf numFmtId="0" fontId="3" fillId="8" borderId="0" applyNumberFormat="0" applyBorder="0" applyAlignment="0" applyProtection="0"/>
    <xf numFmtId="0" fontId="89" fillId="43" borderId="0" applyNumberFormat="0" applyBorder="0" applyAlignment="0" applyProtection="0"/>
    <xf numFmtId="0" fontId="3" fillId="16" borderId="0" applyNumberFormat="0" applyBorder="0" applyAlignment="0" applyProtection="0"/>
    <xf numFmtId="0" fontId="4" fillId="44" borderId="1" applyNumberFormat="0" applyAlignment="0" applyProtection="0"/>
    <xf numFmtId="0" fontId="90" fillId="45" borderId="2" applyNumberFormat="0" applyAlignment="0" applyProtection="0"/>
    <xf numFmtId="0" fontId="52" fillId="46" borderId="1" applyNumberFormat="0" applyAlignment="0" applyProtection="0"/>
    <xf numFmtId="0" fontId="5" fillId="47" borderId="3" applyNumberFormat="0" applyAlignment="0" applyProtection="0"/>
    <xf numFmtId="0" fontId="91" fillId="48" borderId="4" applyNumberFormat="0" applyAlignment="0" applyProtection="0"/>
    <xf numFmtId="0" fontId="5" fillId="49" borderId="3" applyNumberFormat="0" applyAlignment="0" applyProtection="0"/>
    <xf numFmtId="0" fontId="6" fillId="0" borderId="5" applyNumberFormat="0" applyFill="0" applyAlignment="0" applyProtection="0"/>
    <xf numFmtId="0" fontId="92" fillId="0" borderId="6" applyNumberFormat="0" applyFill="0" applyAlignment="0" applyProtection="0"/>
    <xf numFmtId="0" fontId="1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50" borderId="0" applyNumberFormat="0" applyBorder="0" applyAlignment="0" applyProtection="0"/>
    <xf numFmtId="0" fontId="88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88" fillId="54" borderId="0" applyNumberFormat="0" applyBorder="0" applyAlignment="0" applyProtection="0"/>
    <xf numFmtId="0" fontId="2" fillId="34" borderId="0" applyNumberFormat="0" applyBorder="0" applyAlignment="0" applyProtection="0"/>
    <xf numFmtId="0" fontId="2" fillId="55" borderId="0" applyNumberFormat="0" applyBorder="0" applyAlignment="0" applyProtection="0"/>
    <xf numFmtId="0" fontId="88" fillId="5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88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88" fillId="59" borderId="0" applyNumberFormat="0" applyBorder="0" applyAlignment="0" applyProtection="0"/>
    <xf numFmtId="0" fontId="2" fillId="60" borderId="0" applyNumberFormat="0" applyBorder="0" applyAlignment="0" applyProtection="0"/>
    <xf numFmtId="0" fontId="2" fillId="61" borderId="0" applyNumberFormat="0" applyBorder="0" applyAlignment="0" applyProtection="0"/>
    <xf numFmtId="0" fontId="88" fillId="62" borderId="0" applyNumberFormat="0" applyBorder="0" applyAlignment="0" applyProtection="0"/>
    <xf numFmtId="0" fontId="2" fillId="63" borderId="0" applyNumberFormat="0" applyBorder="0" applyAlignment="0" applyProtection="0"/>
    <xf numFmtId="0" fontId="8" fillId="17" borderId="1" applyNumberFormat="0" applyAlignment="0" applyProtection="0"/>
    <xf numFmtId="0" fontId="94" fillId="64" borderId="2" applyNumberFormat="0" applyAlignment="0" applyProtection="0"/>
    <xf numFmtId="0" fontId="8" fillId="25" borderId="1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7" fillId="65" borderId="0" applyNumberFormat="0" applyBorder="0" applyAlignment="0" applyProtection="0"/>
    <xf numFmtId="0" fontId="9" fillId="66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67" borderId="0" applyNumberFormat="0" applyBorder="0" applyAlignment="0" applyProtection="0"/>
    <xf numFmtId="0" fontId="98" fillId="68" borderId="0" applyNumberFormat="0" applyBorder="0" applyAlignment="0" applyProtection="0"/>
    <xf numFmtId="0" fontId="54" fillId="25" borderId="0" applyNumberFormat="0" applyBorder="0" applyAlignment="0" applyProtection="0"/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69" borderId="8" applyNumberFormat="0" applyAlignment="0" applyProtection="0"/>
    <xf numFmtId="0" fontId="87" fillId="70" borderId="9" applyNumberFormat="0" applyFont="0" applyAlignment="0" applyProtection="0"/>
    <xf numFmtId="0" fontId="87" fillId="70" borderId="9" applyNumberFormat="0" applyFont="0" applyAlignment="0" applyProtection="0"/>
    <xf numFmtId="0" fontId="0" fillId="10" borderId="8" applyNumberFormat="0" applyFont="0" applyAlignment="0" applyProtection="0"/>
    <xf numFmtId="9" fontId="0" fillId="0" borderId="0" applyFill="0" applyBorder="0" applyAlignment="0" applyProtection="0"/>
    <xf numFmtId="0" fontId="11" fillId="44" borderId="10" applyNumberFormat="0" applyAlignment="0" applyProtection="0"/>
    <xf numFmtId="0" fontId="99" fillId="45" borderId="11" applyNumberFormat="0" applyAlignment="0" applyProtection="0"/>
    <xf numFmtId="0" fontId="11" fillId="46" borderId="10" applyNumberFormat="0" applyAlignment="0" applyProtection="0"/>
    <xf numFmtId="0" fontId="1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02" fillId="0" borderId="13" applyNumberFormat="0" applyFill="0" applyAlignment="0" applyProtection="0"/>
    <xf numFmtId="0" fontId="56" fillId="0" borderId="14" applyNumberFormat="0" applyFill="0" applyAlignment="0" applyProtection="0"/>
    <xf numFmtId="0" fontId="16" fillId="0" borderId="15" applyNumberFormat="0" applyFill="0" applyAlignment="0" applyProtection="0"/>
    <xf numFmtId="0" fontId="103" fillId="0" borderId="16" applyNumberFormat="0" applyFill="0" applyAlignment="0" applyProtection="0"/>
    <xf numFmtId="0" fontId="57" fillId="0" borderId="17" applyNumberFormat="0" applyFill="0" applyAlignment="0" applyProtection="0"/>
    <xf numFmtId="0" fontId="7" fillId="0" borderId="18" applyNumberFormat="0" applyFill="0" applyAlignment="0" applyProtection="0"/>
    <xf numFmtId="0" fontId="93" fillId="0" borderId="19" applyNumberFormat="0" applyFill="0" applyAlignment="0" applyProtection="0"/>
    <xf numFmtId="0" fontId="53" fillId="0" borderId="20" applyNumberFormat="0" applyFill="0" applyAlignment="0" applyProtection="0"/>
    <xf numFmtId="0" fontId="10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05" fillId="0" borderId="22" applyNumberFormat="0" applyFill="0" applyAlignment="0" applyProtection="0"/>
    <xf numFmtId="0" fontId="17" fillId="0" borderId="23" applyNumberFormat="0" applyFill="0" applyAlignment="0" applyProtection="0"/>
  </cellStyleXfs>
  <cellXfs count="813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 applyProtection="1">
      <alignment horizontal="left"/>
      <protection/>
    </xf>
    <xf numFmtId="37" fontId="19" fillId="0" borderId="0" xfId="0" applyNumberFormat="1" applyFont="1" applyAlignment="1" applyProtection="1">
      <alignment/>
      <protection/>
    </xf>
    <xf numFmtId="168" fontId="1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168" fontId="19" fillId="0" borderId="0" xfId="0" applyNumberFormat="1" applyFont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>
      <alignment vertical="center"/>
    </xf>
    <xf numFmtId="169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Alignment="1">
      <alignment wrapText="1"/>
    </xf>
    <xf numFmtId="169" fontId="19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0" fillId="0" borderId="0" xfId="0" applyFont="1" applyAlignment="1">
      <alignment/>
    </xf>
    <xf numFmtId="170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 applyProtection="1">
      <alignment/>
      <protection/>
    </xf>
    <xf numFmtId="0" fontId="1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69" fontId="1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justify" vertical="center"/>
    </xf>
    <xf numFmtId="0" fontId="0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167" fontId="26" fillId="0" borderId="0" xfId="0" applyNumberFormat="1" applyFont="1" applyAlignment="1" applyProtection="1">
      <alignment/>
      <protection/>
    </xf>
    <xf numFmtId="37" fontId="26" fillId="0" borderId="0" xfId="0" applyNumberFormat="1" applyFont="1" applyBorder="1" applyAlignment="1" applyProtection="1">
      <alignment/>
      <protection/>
    </xf>
    <xf numFmtId="168" fontId="26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7" fontId="19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37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139" applyFont="1">
      <alignment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Border="1" applyAlignment="1">
      <alignment/>
    </xf>
    <xf numFmtId="0" fontId="26" fillId="0" borderId="0" xfId="0" applyFont="1" applyBorder="1" applyAlignment="1" applyProtection="1">
      <alignment horizontal="left"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 applyProtection="1">
      <alignment horizontal="left"/>
      <protection/>
    </xf>
    <xf numFmtId="0" fontId="28" fillId="0" borderId="0" xfId="0" applyFont="1" applyAlignment="1">
      <alignment/>
    </xf>
    <xf numFmtId="171" fontId="0" fillId="0" borderId="0" xfId="0" applyNumberFormat="1" applyFont="1" applyAlignment="1" applyProtection="1">
      <alignment horizontal="fill"/>
      <protection/>
    </xf>
    <xf numFmtId="171" fontId="0" fillId="0" borderId="0" xfId="0" applyNumberFormat="1" applyFont="1" applyAlignment="1" applyProtection="1">
      <alignment horizontal="left"/>
      <protection/>
    </xf>
    <xf numFmtId="169" fontId="29" fillId="0" borderId="0" xfId="0" applyNumberFormat="1" applyFont="1" applyFill="1" applyAlignment="1">
      <alignment/>
    </xf>
    <xf numFmtId="169" fontId="19" fillId="0" borderId="0" xfId="0" applyNumberFormat="1" applyFont="1" applyAlignment="1">
      <alignment vertical="center"/>
    </xf>
    <xf numFmtId="181" fontId="0" fillId="0" borderId="0" xfId="0" applyNumberFormat="1" applyFont="1" applyAlignment="1" applyProtection="1">
      <alignment/>
      <protection/>
    </xf>
    <xf numFmtId="0" fontId="19" fillId="0" borderId="0" xfId="0" applyFont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37" fontId="0" fillId="0" borderId="0" xfId="0" applyNumberFormat="1" applyFont="1" applyFill="1" applyAlignment="1" applyProtection="1">
      <alignment/>
      <protection/>
    </xf>
    <xf numFmtId="167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left"/>
    </xf>
    <xf numFmtId="0" fontId="18" fillId="0" borderId="0" xfId="0" applyFont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/>
    </xf>
    <xf numFmtId="0" fontId="18" fillId="0" borderId="0" xfId="133" applyFont="1" applyBorder="1" applyAlignment="1" applyProtection="1">
      <alignment/>
      <protection/>
    </xf>
    <xf numFmtId="0" fontId="18" fillId="0" borderId="0" xfId="133" applyFont="1" applyBorder="1" applyAlignment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8" fillId="0" borderId="0" xfId="133" applyFont="1" applyFill="1" applyBorder="1" applyAlignment="1">
      <alignment/>
      <protection/>
    </xf>
    <xf numFmtId="169" fontId="0" fillId="0" borderId="0" xfId="0" applyNumberFormat="1" applyFont="1" applyAlignment="1">
      <alignment vertical="center"/>
    </xf>
    <xf numFmtId="0" fontId="0" fillId="71" borderId="0" xfId="0" applyFill="1" applyAlignment="1">
      <alignment/>
    </xf>
    <xf numFmtId="183" fontId="18" fillId="0" borderId="0" xfId="0" applyNumberFormat="1" applyFon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9" fontId="18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70" fontId="19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0" fillId="0" borderId="24" xfId="0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133" applyFont="1">
      <alignment/>
      <protection/>
    </xf>
    <xf numFmtId="0" fontId="18" fillId="0" borderId="0" xfId="133" applyFont="1">
      <alignment/>
      <protection/>
    </xf>
    <xf numFmtId="0" fontId="19" fillId="0" borderId="0" xfId="133" applyFont="1">
      <alignment/>
      <protection/>
    </xf>
    <xf numFmtId="171" fontId="19" fillId="0" borderId="0" xfId="133" applyNumberFormat="1" applyFont="1" applyProtection="1">
      <alignment/>
      <protection/>
    </xf>
    <xf numFmtId="169" fontId="19" fillId="0" borderId="0" xfId="133" applyNumberFormat="1" applyFont="1">
      <alignment/>
      <protection/>
    </xf>
    <xf numFmtId="0" fontId="32" fillId="0" borderId="0" xfId="133" applyFont="1">
      <alignment/>
      <protection/>
    </xf>
    <xf numFmtId="183" fontId="19" fillId="0" borderId="0" xfId="133" applyNumberFormat="1" applyFont="1" applyBorder="1" applyAlignment="1">
      <alignment horizontal="right"/>
      <protection/>
    </xf>
    <xf numFmtId="0" fontId="20" fillId="0" borderId="0" xfId="133" applyFont="1">
      <alignment/>
      <protection/>
    </xf>
    <xf numFmtId="183" fontId="0" fillId="0" borderId="0" xfId="133" applyNumberFormat="1" applyFont="1">
      <alignment/>
      <protection/>
    </xf>
    <xf numFmtId="0" fontId="31" fillId="0" borderId="0" xfId="133" applyFont="1">
      <alignment/>
      <protection/>
    </xf>
    <xf numFmtId="169" fontId="19" fillId="0" borderId="0" xfId="133" applyNumberFormat="1" applyFont="1" applyBorder="1" applyProtection="1">
      <alignment/>
      <protection/>
    </xf>
    <xf numFmtId="0" fontId="21" fillId="0" borderId="0" xfId="133" applyFont="1">
      <alignment/>
      <protection/>
    </xf>
    <xf numFmtId="183" fontId="19" fillId="0" borderId="0" xfId="133" applyNumberFormat="1" applyFont="1">
      <alignment/>
      <protection/>
    </xf>
    <xf numFmtId="0" fontId="33" fillId="0" borderId="0" xfId="0" applyFont="1" applyAlignment="1">
      <alignment horizontal="center"/>
    </xf>
    <xf numFmtId="0" fontId="32" fillId="0" borderId="0" xfId="0" applyFont="1" applyAlignment="1">
      <alignment/>
    </xf>
    <xf numFmtId="16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32" fillId="0" borderId="0" xfId="0" applyFont="1" applyAlignment="1">
      <alignment horizontal="left"/>
    </xf>
    <xf numFmtId="0" fontId="20" fillId="0" borderId="0" xfId="0" applyFont="1" applyFill="1" applyAlignment="1">
      <alignment/>
    </xf>
    <xf numFmtId="169" fontId="19" fillId="0" borderId="0" xfId="0" applyNumberFormat="1" applyFont="1" applyFill="1" applyAlignment="1">
      <alignment/>
    </xf>
    <xf numFmtId="171" fontId="0" fillId="0" borderId="0" xfId="0" applyNumberFormat="1" applyFont="1" applyFill="1" applyAlignment="1" applyProtection="1">
      <alignment horizontal="fill"/>
      <protection/>
    </xf>
    <xf numFmtId="171" fontId="0" fillId="0" borderId="0" xfId="0" applyNumberFormat="1" applyFont="1" applyFill="1" applyAlignment="1" applyProtection="1">
      <alignment horizontal="left"/>
      <protection/>
    </xf>
    <xf numFmtId="0" fontId="0" fillId="0" borderId="0" xfId="133">
      <alignment/>
      <protection/>
    </xf>
    <xf numFmtId="0" fontId="0" fillId="0" borderId="0" xfId="133" applyFill="1" applyBorder="1">
      <alignment/>
      <protection/>
    </xf>
    <xf numFmtId="0" fontId="0" fillId="0" borderId="0" xfId="133" applyFont="1" applyAlignment="1">
      <alignment wrapText="1"/>
      <protection/>
    </xf>
    <xf numFmtId="0" fontId="0" fillId="0" borderId="0" xfId="133" applyFont="1" applyBorder="1">
      <alignment/>
      <protection/>
    </xf>
    <xf numFmtId="1" fontId="19" fillId="0" borderId="0" xfId="133" applyNumberFormat="1" applyFont="1">
      <alignment/>
      <protection/>
    </xf>
    <xf numFmtId="1" fontId="0" fillId="0" borderId="0" xfId="133" applyNumberFormat="1" applyFont="1">
      <alignment/>
      <protection/>
    </xf>
    <xf numFmtId="169" fontId="0" fillId="0" borderId="0" xfId="133" applyNumberFormat="1" applyFont="1">
      <alignment/>
      <protection/>
    </xf>
    <xf numFmtId="0" fontId="0" fillId="0" borderId="0" xfId="133" applyFont="1" applyFill="1">
      <alignment/>
      <protection/>
    </xf>
    <xf numFmtId="0" fontId="19" fillId="0" borderId="0" xfId="133" applyFont="1" applyFill="1">
      <alignment/>
      <protection/>
    </xf>
    <xf numFmtId="0" fontId="0" fillId="0" borderId="0" xfId="133" applyFont="1" applyFill="1" applyAlignment="1">
      <alignment wrapText="1"/>
      <protection/>
    </xf>
    <xf numFmtId="0" fontId="20" fillId="0" borderId="0" xfId="133" applyFont="1" applyFill="1">
      <alignment/>
      <protection/>
    </xf>
    <xf numFmtId="0" fontId="19" fillId="0" borderId="0" xfId="133" applyFont="1" applyAlignment="1">
      <alignment/>
      <protection/>
    </xf>
    <xf numFmtId="169" fontId="0" fillId="0" borderId="0" xfId="133" applyNumberFormat="1" applyFont="1" applyFill="1">
      <alignment/>
      <protection/>
    </xf>
    <xf numFmtId="0" fontId="0" fillId="0" borderId="0" xfId="133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left"/>
    </xf>
    <xf numFmtId="169" fontId="19" fillId="0" borderId="0" xfId="0" applyNumberFormat="1" applyFont="1" applyAlignment="1" applyProtection="1">
      <alignment horizontal="right" vertical="center"/>
      <protection/>
    </xf>
    <xf numFmtId="169" fontId="19" fillId="0" borderId="0" xfId="0" applyNumberFormat="1" applyFont="1" applyBorder="1" applyAlignment="1" applyProtection="1">
      <alignment horizontal="right" vertical="top" wrapText="1"/>
      <protection/>
    </xf>
    <xf numFmtId="37" fontId="21" fillId="0" borderId="0" xfId="0" applyNumberFormat="1" applyFont="1" applyAlignment="1" applyProtection="1">
      <alignment/>
      <protection/>
    </xf>
    <xf numFmtId="167" fontId="21" fillId="0" borderId="0" xfId="0" applyNumberFormat="1" applyFont="1" applyAlignment="1" applyProtection="1">
      <alignment/>
      <protection/>
    </xf>
    <xf numFmtId="172" fontId="21" fillId="0" borderId="0" xfId="0" applyNumberFormat="1" applyFont="1" applyAlignment="1" applyProtection="1">
      <alignment/>
      <protection/>
    </xf>
    <xf numFmtId="0" fontId="21" fillId="0" borderId="0" xfId="0" applyFont="1" applyAlignment="1">
      <alignment horizontal="right"/>
    </xf>
    <xf numFmtId="37" fontId="21" fillId="0" borderId="0" xfId="0" applyNumberFormat="1" applyFont="1" applyAlignment="1" applyProtection="1">
      <alignment horizontal="right"/>
      <protection/>
    </xf>
    <xf numFmtId="167" fontId="21" fillId="0" borderId="0" xfId="0" applyNumberFormat="1" applyFont="1" applyAlignment="1" applyProtection="1">
      <alignment horizontal="right"/>
      <protection/>
    </xf>
    <xf numFmtId="172" fontId="21" fillId="0" borderId="0" xfId="0" applyNumberFormat="1" applyFont="1" applyAlignment="1" applyProtection="1">
      <alignment horizontal="right"/>
      <protection/>
    </xf>
    <xf numFmtId="0" fontId="18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Border="1" applyAlignment="1" applyProtection="1">
      <alignment horizontal="center"/>
      <protection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183" fontId="35" fillId="0" borderId="0" xfId="0" applyNumberFormat="1" applyFont="1" applyBorder="1" applyAlignment="1" applyProtection="1">
      <alignment/>
      <protection/>
    </xf>
    <xf numFmtId="167" fontId="35" fillId="0" borderId="0" xfId="0" applyNumberFormat="1" applyFont="1" applyBorder="1" applyAlignment="1" applyProtection="1">
      <alignment/>
      <protection/>
    </xf>
    <xf numFmtId="184" fontId="35" fillId="0" borderId="0" xfId="0" applyNumberFormat="1" applyFont="1" applyBorder="1" applyAlignment="1" applyProtection="1">
      <alignment/>
      <protection/>
    </xf>
    <xf numFmtId="169" fontId="35" fillId="0" borderId="0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25" xfId="0" applyFont="1" applyBorder="1" applyAlignment="1">
      <alignment/>
    </xf>
    <xf numFmtId="37" fontId="35" fillId="0" borderId="0" xfId="0" applyNumberFormat="1" applyFont="1" applyBorder="1" applyAlignment="1" applyProtection="1">
      <alignment/>
      <protection/>
    </xf>
    <xf numFmtId="0" fontId="35" fillId="0" borderId="0" xfId="0" applyFont="1" applyFill="1" applyAlignment="1">
      <alignment/>
    </xf>
    <xf numFmtId="0" fontId="19" fillId="0" borderId="0" xfId="0" applyFont="1" applyBorder="1" applyAlignment="1">
      <alignment/>
    </xf>
    <xf numFmtId="165" fontId="41" fillId="0" borderId="0" xfId="122" applyNumberFormat="1" applyFont="1" applyFill="1" applyBorder="1" applyAlignment="1" applyProtection="1">
      <alignment/>
      <protection/>
    </xf>
    <xf numFmtId="0" fontId="41" fillId="0" borderId="0" xfId="0" applyFont="1" applyBorder="1" applyAlignment="1">
      <alignment/>
    </xf>
    <xf numFmtId="168" fontId="41" fillId="0" borderId="0" xfId="0" applyNumberFormat="1" applyFont="1" applyBorder="1" applyAlignment="1">
      <alignment/>
    </xf>
    <xf numFmtId="165" fontId="41" fillId="0" borderId="0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0" fontId="41" fillId="0" borderId="0" xfId="0" applyFont="1" applyBorder="1" applyAlignment="1" applyProtection="1">
      <alignment horizontal="center"/>
      <protection/>
    </xf>
    <xf numFmtId="169" fontId="41" fillId="0" borderId="0" xfId="0" applyNumberFormat="1" applyFont="1" applyBorder="1" applyAlignment="1" applyProtection="1">
      <alignment/>
      <protection/>
    </xf>
    <xf numFmtId="167" fontId="41" fillId="0" borderId="0" xfId="0" applyNumberFormat="1" applyFont="1" applyBorder="1" applyAlignment="1" applyProtection="1">
      <alignment/>
      <protection/>
    </xf>
    <xf numFmtId="37" fontId="41" fillId="0" borderId="0" xfId="0" applyNumberFormat="1" applyFont="1" applyBorder="1" applyAlignment="1" applyProtection="1">
      <alignment/>
      <protection/>
    </xf>
    <xf numFmtId="168" fontId="41" fillId="0" borderId="0" xfId="0" applyNumberFormat="1" applyFont="1" applyBorder="1" applyAlignment="1" applyProtection="1">
      <alignment horizontal="right"/>
      <protection/>
    </xf>
    <xf numFmtId="169" fontId="1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169" fontId="35" fillId="0" borderId="0" xfId="0" applyNumberFormat="1" applyFont="1" applyAlignment="1">
      <alignment/>
    </xf>
    <xf numFmtId="37" fontId="35" fillId="0" borderId="0" xfId="0" applyNumberFormat="1" applyFont="1" applyAlignment="1" applyProtection="1">
      <alignment/>
      <protection/>
    </xf>
    <xf numFmtId="0" fontId="38" fillId="0" borderId="0" xfId="0" applyFont="1" applyAlignment="1">
      <alignment/>
    </xf>
    <xf numFmtId="49" fontId="38" fillId="0" borderId="0" xfId="0" applyNumberFormat="1" applyFont="1" applyAlignment="1" applyProtection="1">
      <alignment/>
      <protection/>
    </xf>
    <xf numFmtId="169" fontId="35" fillId="0" borderId="0" xfId="0" applyNumberFormat="1" applyFont="1" applyBorder="1" applyAlignment="1">
      <alignment/>
    </xf>
    <xf numFmtId="170" fontId="35" fillId="0" borderId="0" xfId="0" applyNumberFormat="1" applyFont="1" applyBorder="1" applyAlignment="1" applyProtection="1">
      <alignment/>
      <protection/>
    </xf>
    <xf numFmtId="0" fontId="106" fillId="0" borderId="0" xfId="0" applyFont="1" applyBorder="1" applyAlignment="1">
      <alignment horizontal="center"/>
    </xf>
    <xf numFmtId="0" fontId="35" fillId="0" borderId="0" xfId="0" applyFont="1" applyBorder="1" applyAlignment="1" applyProtection="1">
      <alignment horizontal="center" vertical="center"/>
      <protection/>
    </xf>
    <xf numFmtId="169" fontId="35" fillId="0" borderId="0" xfId="0" applyNumberFormat="1" applyFont="1" applyBorder="1" applyAlignment="1" applyProtection="1">
      <alignment vertical="center"/>
      <protection/>
    </xf>
    <xf numFmtId="169" fontId="35" fillId="0" borderId="0" xfId="0" applyNumberFormat="1" applyFont="1" applyBorder="1" applyAlignment="1">
      <alignment vertical="center"/>
    </xf>
    <xf numFmtId="167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 applyProtection="1">
      <alignment horizontal="left" indent="1"/>
      <protection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left" indent="1"/>
    </xf>
    <xf numFmtId="0" fontId="106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169" fontId="35" fillId="0" borderId="0" xfId="0" applyNumberFormat="1" applyFont="1" applyBorder="1" applyAlignment="1" applyProtection="1">
      <alignment horizontal="center" vertical="center"/>
      <protection/>
    </xf>
    <xf numFmtId="169" fontId="35" fillId="0" borderId="0" xfId="0" applyNumberFormat="1" applyFont="1" applyBorder="1" applyAlignment="1" applyProtection="1">
      <alignment horizontal="center"/>
      <protection/>
    </xf>
    <xf numFmtId="0" fontId="35" fillId="0" borderId="0" xfId="133" applyFont="1">
      <alignment/>
      <protection/>
    </xf>
    <xf numFmtId="165" fontId="35" fillId="0" borderId="0" xfId="124" applyNumberFormat="1" applyFont="1" applyFill="1" applyBorder="1" applyAlignment="1" applyProtection="1">
      <alignment/>
      <protection/>
    </xf>
    <xf numFmtId="169" fontId="35" fillId="0" borderId="0" xfId="133" applyNumberFormat="1" applyFont="1" applyBorder="1">
      <alignment/>
      <protection/>
    </xf>
    <xf numFmtId="0" fontId="35" fillId="0" borderId="0" xfId="133" applyFont="1" applyBorder="1">
      <alignment/>
      <protection/>
    </xf>
    <xf numFmtId="0" fontId="35" fillId="0" borderId="0" xfId="133" applyFont="1" applyFill="1" applyBorder="1" applyAlignment="1">
      <alignment horizontal="center" vertical="center" wrapText="1"/>
      <protection/>
    </xf>
    <xf numFmtId="0" fontId="35" fillId="0" borderId="0" xfId="133" applyFont="1" applyBorder="1" applyAlignment="1">
      <alignment/>
      <protection/>
    </xf>
    <xf numFmtId="169" fontId="35" fillId="0" borderId="0" xfId="133" applyNumberFormat="1" applyFont="1" applyBorder="1" applyProtection="1">
      <alignment/>
      <protection/>
    </xf>
    <xf numFmtId="0" fontId="35" fillId="0" borderId="0" xfId="133" applyFont="1" applyBorder="1" applyAlignment="1" applyProtection="1">
      <alignment horizontal="left"/>
      <protection/>
    </xf>
    <xf numFmtId="0" fontId="35" fillId="0" borderId="25" xfId="133" applyFont="1" applyBorder="1">
      <alignment/>
      <protection/>
    </xf>
    <xf numFmtId="0" fontId="35" fillId="0" borderId="0" xfId="133" applyFont="1" applyFill="1" applyBorder="1" applyAlignment="1">
      <alignment vertical="center" wrapText="1"/>
      <protection/>
    </xf>
    <xf numFmtId="0" fontId="35" fillId="0" borderId="0" xfId="133" applyFont="1" applyFill="1" applyBorder="1" applyAlignment="1">
      <alignment vertical="center"/>
      <protection/>
    </xf>
    <xf numFmtId="165" fontId="35" fillId="0" borderId="0" xfId="124" applyNumberFormat="1" applyFont="1" applyFill="1" applyBorder="1" applyAlignment="1" applyProtection="1">
      <alignment horizontal="right"/>
      <protection/>
    </xf>
    <xf numFmtId="183" fontId="35" fillId="0" borderId="0" xfId="133" applyNumberFormat="1" applyFont="1" applyBorder="1" applyAlignment="1">
      <alignment horizontal="right"/>
      <protection/>
    </xf>
    <xf numFmtId="3" fontId="35" fillId="0" borderId="0" xfId="133" applyNumberFormat="1" applyFont="1" applyBorder="1" applyProtection="1">
      <alignment/>
      <protection/>
    </xf>
    <xf numFmtId="183" fontId="35" fillId="0" borderId="0" xfId="133" applyNumberFormat="1" applyFont="1" applyBorder="1" applyAlignment="1" applyProtection="1">
      <alignment horizontal="right" vertical="center"/>
      <protection/>
    </xf>
    <xf numFmtId="0" fontId="35" fillId="0" borderId="0" xfId="133" applyFont="1" applyBorder="1" applyAlignment="1">
      <alignment horizontal="center"/>
      <protection/>
    </xf>
    <xf numFmtId="0" fontId="20" fillId="0" borderId="26" xfId="133" applyFont="1" applyBorder="1">
      <alignment/>
      <protection/>
    </xf>
    <xf numFmtId="183" fontId="0" fillId="0" borderId="0" xfId="133" applyNumberFormat="1" applyFont="1" applyBorder="1">
      <alignment/>
      <protection/>
    </xf>
    <xf numFmtId="171" fontId="18" fillId="0" borderId="0" xfId="133" applyNumberFormat="1" applyFont="1" applyProtection="1">
      <alignment/>
      <protection/>
    </xf>
    <xf numFmtId="0" fontId="35" fillId="0" borderId="0" xfId="0" applyFont="1" applyAlignment="1">
      <alignment horizontal="center"/>
    </xf>
    <xf numFmtId="0" fontId="35" fillId="0" borderId="0" xfId="0" applyFont="1" applyBorder="1" applyAlignment="1" applyProtection="1">
      <alignment horizontal="left" vertical="center" indent="1"/>
      <protection/>
    </xf>
    <xf numFmtId="0" fontId="35" fillId="0" borderId="0" xfId="0" applyFont="1" applyBorder="1" applyAlignment="1">
      <alignment horizontal="left" vertical="center" indent="1"/>
    </xf>
    <xf numFmtId="0" fontId="35" fillId="0" borderId="0" xfId="0" applyFont="1" applyBorder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35" fillId="0" borderId="0" xfId="0" applyFont="1" applyBorder="1" applyAlignment="1">
      <alignment vertical="center" wrapText="1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 horizontal="center"/>
    </xf>
    <xf numFmtId="169" fontId="35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11" fontId="46" fillId="0" borderId="0" xfId="0" applyNumberFormat="1" applyFont="1" applyAlignment="1">
      <alignment horizontal="left"/>
    </xf>
    <xf numFmtId="169" fontId="35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20" fillId="0" borderId="26" xfId="0" applyFont="1" applyFill="1" applyBorder="1" applyAlignment="1">
      <alignment/>
    </xf>
    <xf numFmtId="0" fontId="21" fillId="0" borderId="0" xfId="0" applyFont="1" applyBorder="1" applyAlignment="1">
      <alignment/>
    </xf>
    <xf numFmtId="0" fontId="35" fillId="0" borderId="0" xfId="0" applyFont="1" applyFill="1" applyBorder="1" applyAlignment="1">
      <alignment/>
    </xf>
    <xf numFmtId="165" fontId="35" fillId="0" borderId="0" xfId="127" applyNumberFormat="1" applyFont="1" applyFill="1" applyBorder="1" applyAlignment="1" applyProtection="1">
      <alignment/>
      <protection/>
    </xf>
    <xf numFmtId="169" fontId="35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>
      <alignment horizontal="center"/>
    </xf>
    <xf numFmtId="0" fontId="38" fillId="0" borderId="0" xfId="133" applyFont="1" applyAlignment="1">
      <alignment horizontal="center"/>
      <protection/>
    </xf>
    <xf numFmtId="0" fontId="35" fillId="0" borderId="0" xfId="133" applyFont="1" applyAlignment="1">
      <alignment/>
      <protection/>
    </xf>
    <xf numFmtId="1" fontId="35" fillId="0" borderId="0" xfId="124" applyNumberFormat="1" applyFont="1" applyFill="1" applyBorder="1" applyAlignment="1" applyProtection="1">
      <alignment/>
      <protection/>
    </xf>
    <xf numFmtId="0" fontId="38" fillId="0" borderId="0" xfId="133" applyFont="1" applyFill="1" applyAlignment="1">
      <alignment horizontal="center"/>
      <protection/>
    </xf>
    <xf numFmtId="169" fontId="38" fillId="0" borderId="0" xfId="133" applyNumberFormat="1" applyFont="1" applyFill="1" applyAlignment="1">
      <alignment horizontal="center"/>
      <protection/>
    </xf>
    <xf numFmtId="0" fontId="38" fillId="0" borderId="0" xfId="133" applyFont="1" applyFill="1">
      <alignment/>
      <protection/>
    </xf>
    <xf numFmtId="0" fontId="38" fillId="0" borderId="0" xfId="133" applyFont="1" applyAlignment="1">
      <alignment/>
      <protection/>
    </xf>
    <xf numFmtId="0" fontId="35" fillId="0" borderId="0" xfId="133" applyFont="1" applyFill="1" applyBorder="1" applyAlignment="1">
      <alignment horizontal="center" vertical="center"/>
      <protection/>
    </xf>
    <xf numFmtId="0" fontId="35" fillId="0" borderId="0" xfId="133" applyFont="1" applyFill="1" applyBorder="1" applyAlignment="1">
      <alignment wrapText="1"/>
      <protection/>
    </xf>
    <xf numFmtId="0" fontId="35" fillId="0" borderId="0" xfId="133" applyFont="1" applyFill="1" applyBorder="1">
      <alignment/>
      <protection/>
    </xf>
    <xf numFmtId="169" fontId="35" fillId="0" borderId="0" xfId="133" applyNumberFormat="1" applyFont="1" applyFill="1" applyBorder="1" applyAlignment="1" applyProtection="1">
      <alignment vertical="center"/>
      <protection/>
    </xf>
    <xf numFmtId="0" fontId="43" fillId="0" borderId="0" xfId="133" applyFont="1" applyFill="1" applyBorder="1">
      <alignment/>
      <protection/>
    </xf>
    <xf numFmtId="0" fontId="35" fillId="0" borderId="0" xfId="133" applyFont="1" applyFill="1" applyBorder="1" applyAlignment="1">
      <alignment horizontal="left" vertical="center" wrapText="1"/>
      <protection/>
    </xf>
    <xf numFmtId="0" fontId="40" fillId="0" borderId="0" xfId="0" applyFont="1" applyAlignment="1">
      <alignment horizontal="center"/>
    </xf>
    <xf numFmtId="169" fontId="35" fillId="0" borderId="0" xfId="0" applyNumberFormat="1" applyFont="1" applyBorder="1" applyAlignment="1">
      <alignment horizontal="right" vertical="center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169" fontId="35" fillId="0" borderId="0" xfId="0" applyNumberFormat="1" applyFont="1" applyFill="1" applyBorder="1" applyAlignment="1">
      <alignment vertical="center" wrapText="1"/>
    </xf>
    <xf numFmtId="0" fontId="35" fillId="0" borderId="0" xfId="0" applyFont="1" applyBorder="1" applyAlignment="1" applyProtection="1">
      <alignment horizontal="left" vertical="center" wrapText="1"/>
      <protection/>
    </xf>
    <xf numFmtId="0" fontId="107" fillId="0" borderId="0" xfId="0" applyFont="1" applyAlignment="1">
      <alignment/>
    </xf>
    <xf numFmtId="169" fontId="35" fillId="0" borderId="0" xfId="0" applyNumberFormat="1" applyFont="1" applyBorder="1" applyAlignment="1" applyProtection="1">
      <alignment horizontal="right" vertical="center" wrapText="1"/>
      <protection/>
    </xf>
    <xf numFmtId="169" fontId="35" fillId="0" borderId="0" xfId="0" applyNumberFormat="1" applyFont="1" applyBorder="1" applyAlignment="1" applyProtection="1">
      <alignment horizontal="right" vertical="center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186" fontId="35" fillId="0" borderId="0" xfId="0" applyNumberFormat="1" applyFont="1" applyBorder="1" applyAlignment="1" applyProtection="1">
      <alignment horizontal="right" vertical="center" wrapText="1"/>
      <protection/>
    </xf>
    <xf numFmtId="170" fontId="18" fillId="0" borderId="0" xfId="0" applyNumberFormat="1" applyFont="1" applyAlignment="1" applyProtection="1">
      <alignment/>
      <protection/>
    </xf>
    <xf numFmtId="0" fontId="35" fillId="0" borderId="0" xfId="0" applyFont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>
      <alignment vertical="center"/>
    </xf>
    <xf numFmtId="165" fontId="35" fillId="0" borderId="0" xfId="122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169" fontId="35" fillId="0" borderId="0" xfId="0" applyNumberFormat="1" applyFont="1" applyFill="1" applyBorder="1" applyAlignment="1">
      <alignment/>
    </xf>
    <xf numFmtId="0" fontId="35" fillId="0" borderId="0" xfId="0" applyNumberFormat="1" applyFont="1" applyBorder="1" applyAlignment="1">
      <alignment/>
    </xf>
    <xf numFmtId="0" fontId="38" fillId="0" borderId="0" xfId="0" applyFont="1" applyFill="1" applyAlignment="1">
      <alignment horizontal="center"/>
    </xf>
    <xf numFmtId="0" fontId="35" fillId="0" borderId="0" xfId="0" applyFont="1" applyBorder="1" applyAlignment="1">
      <alignment wrapText="1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 applyProtection="1">
      <alignment horizontal="left" vertical="top" wrapText="1"/>
      <protection/>
    </xf>
    <xf numFmtId="169" fontId="35" fillId="0" borderId="0" xfId="0" applyNumberFormat="1" applyFont="1" applyBorder="1" applyAlignment="1" applyProtection="1">
      <alignment vertical="top"/>
      <protection/>
    </xf>
    <xf numFmtId="0" fontId="35" fillId="0" borderId="0" xfId="0" applyFont="1" applyBorder="1" applyAlignment="1">
      <alignment vertical="top"/>
    </xf>
    <xf numFmtId="175" fontId="38" fillId="0" borderId="0" xfId="0" applyNumberFormat="1" applyFont="1" applyAlignment="1">
      <alignment/>
    </xf>
    <xf numFmtId="175" fontId="38" fillId="0" borderId="0" xfId="0" applyNumberFormat="1" applyFont="1" applyFill="1" applyBorder="1" applyAlignment="1">
      <alignment/>
    </xf>
    <xf numFmtId="0" fontId="48" fillId="0" borderId="0" xfId="0" applyFont="1" applyAlignment="1">
      <alignment/>
    </xf>
    <xf numFmtId="165" fontId="35" fillId="0" borderId="0" xfId="122" applyNumberFormat="1" applyFont="1" applyFill="1" applyBorder="1" applyAlignment="1" applyProtection="1">
      <alignment horizontal="center"/>
      <protection/>
    </xf>
    <xf numFmtId="168" fontId="35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>
      <alignment horizontal="center"/>
    </xf>
    <xf numFmtId="173" fontId="47" fillId="0" borderId="0" xfId="0" applyNumberFormat="1" applyFont="1" applyBorder="1" applyAlignment="1">
      <alignment vertical="center"/>
    </xf>
    <xf numFmtId="174" fontId="47" fillId="0" borderId="0" xfId="0" applyNumberFormat="1" applyFont="1" applyBorder="1" applyAlignment="1">
      <alignment horizontal="left" vertical="center" indent="4"/>
    </xf>
    <xf numFmtId="173" fontId="35" fillId="0" borderId="0" xfId="0" applyNumberFormat="1" applyFont="1" applyBorder="1" applyAlignment="1">
      <alignment vertical="center"/>
    </xf>
    <xf numFmtId="174" fontId="35" fillId="0" borderId="0" xfId="0" applyNumberFormat="1" applyFont="1" applyBorder="1" applyAlignment="1">
      <alignment horizontal="left" vertical="center" indent="4"/>
    </xf>
    <xf numFmtId="174" fontId="35" fillId="0" borderId="0" xfId="0" applyNumberFormat="1" applyFont="1" applyBorder="1" applyAlignment="1">
      <alignment horizontal="right" vertical="center"/>
    </xf>
    <xf numFmtId="176" fontId="49" fillId="0" borderId="0" xfId="0" applyNumberFormat="1" applyFont="1" applyBorder="1" applyAlignment="1">
      <alignment/>
    </xf>
    <xf numFmtId="176" fontId="35" fillId="0" borderId="0" xfId="0" applyNumberFormat="1" applyFont="1" applyAlignment="1">
      <alignment/>
    </xf>
    <xf numFmtId="168" fontId="35" fillId="0" borderId="0" xfId="0" applyNumberFormat="1" applyFont="1" applyBorder="1" applyAlignment="1">
      <alignment/>
    </xf>
    <xf numFmtId="165" fontId="35" fillId="0" borderId="0" xfId="0" applyNumberFormat="1" applyFont="1" applyBorder="1" applyAlignment="1">
      <alignment/>
    </xf>
    <xf numFmtId="173" fontId="35" fillId="0" borderId="0" xfId="0" applyNumberFormat="1" applyFont="1" applyBorder="1" applyAlignment="1">
      <alignment horizontal="right" vertical="center"/>
    </xf>
    <xf numFmtId="176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justify" vertical="center"/>
    </xf>
    <xf numFmtId="168" fontId="35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168" fontId="35" fillId="0" borderId="0" xfId="0" applyNumberFormat="1" applyFont="1" applyAlignment="1">
      <alignment/>
    </xf>
    <xf numFmtId="173" fontId="35" fillId="0" borderId="0" xfId="0" applyNumberFormat="1" applyFont="1" applyBorder="1" applyAlignment="1">
      <alignment horizontal="right"/>
    </xf>
    <xf numFmtId="177" fontId="35" fillId="0" borderId="0" xfId="0" applyNumberFormat="1" applyFont="1" applyBorder="1" applyAlignment="1">
      <alignment horizontal="right"/>
    </xf>
    <xf numFmtId="179" fontId="35" fillId="0" borderId="0" xfId="0" applyNumberFormat="1" applyFont="1" applyBorder="1" applyAlignment="1">
      <alignment/>
    </xf>
    <xf numFmtId="180" fontId="35" fillId="0" borderId="0" xfId="0" applyNumberFormat="1" applyFont="1" applyBorder="1" applyAlignment="1">
      <alignment/>
    </xf>
    <xf numFmtId="178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173" fontId="35" fillId="0" borderId="0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 wrapText="1"/>
      <protection/>
    </xf>
    <xf numFmtId="0" fontId="35" fillId="0" borderId="0" xfId="0" applyFont="1" applyBorder="1" applyAlignment="1" applyProtection="1">
      <alignment horizontal="left" indent="2"/>
      <protection/>
    </xf>
    <xf numFmtId="168" fontId="35" fillId="0" borderId="0" xfId="0" applyNumberFormat="1" applyFont="1" applyBorder="1" applyAlignment="1" applyProtection="1">
      <alignment/>
      <protection/>
    </xf>
    <xf numFmtId="0" fontId="35" fillId="0" borderId="0" xfId="139" applyFont="1">
      <alignment/>
      <protection/>
    </xf>
    <xf numFmtId="0" fontId="35" fillId="0" borderId="0" xfId="139" applyFont="1" applyBorder="1" applyAlignment="1">
      <alignment horizontal="center"/>
      <protection/>
    </xf>
    <xf numFmtId="0" fontId="35" fillId="0" borderId="0" xfId="139" applyFont="1" applyBorder="1">
      <alignment/>
      <protection/>
    </xf>
    <xf numFmtId="166" fontId="35" fillId="0" borderId="0" xfId="122" applyNumberFormat="1" applyFont="1" applyFill="1" applyBorder="1" applyAlignment="1" applyProtection="1">
      <alignment horizontal="center"/>
      <protection/>
    </xf>
    <xf numFmtId="166" fontId="35" fillId="0" borderId="0" xfId="122" applyNumberFormat="1" applyFont="1" applyFill="1" applyBorder="1" applyAlignment="1" applyProtection="1">
      <alignment/>
      <protection/>
    </xf>
    <xf numFmtId="2" fontId="35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168" fontId="35" fillId="0" borderId="0" xfId="0" applyNumberFormat="1" applyFont="1" applyBorder="1" applyAlignment="1">
      <alignment horizontal="center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170" fontId="35" fillId="0" borderId="0" xfId="0" applyNumberFormat="1" applyFont="1" applyFill="1" applyBorder="1" applyAlignment="1" applyProtection="1">
      <alignment vertical="center"/>
      <protection/>
    </xf>
    <xf numFmtId="1" fontId="35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center"/>
      <protection/>
    </xf>
    <xf numFmtId="167" fontId="35" fillId="0" borderId="0" xfId="0" applyNumberFormat="1" applyFont="1" applyFill="1" applyBorder="1" applyAlignment="1" applyProtection="1">
      <alignment/>
      <protection/>
    </xf>
    <xf numFmtId="170" fontId="35" fillId="0" borderId="0" xfId="0" applyNumberFormat="1" applyFont="1" applyFill="1" applyBorder="1" applyAlignment="1" applyProtection="1">
      <alignment/>
      <protection/>
    </xf>
    <xf numFmtId="0" fontId="35" fillId="0" borderId="0" xfId="0" applyFont="1" applyFill="1" applyBorder="1" applyAlignment="1">
      <alignment horizontal="left" vertical="center" wrapText="1"/>
    </xf>
    <xf numFmtId="169" fontId="38" fillId="0" borderId="0" xfId="0" applyNumberFormat="1" applyFont="1" applyAlignment="1">
      <alignment/>
    </xf>
    <xf numFmtId="176" fontId="35" fillId="0" borderId="0" xfId="0" applyNumberFormat="1" applyFont="1" applyBorder="1" applyAlignment="1">
      <alignment horizontal="center"/>
    </xf>
    <xf numFmtId="168" fontId="35" fillId="0" borderId="0" xfId="144" applyNumberFormat="1" applyFont="1" applyFill="1" applyBorder="1" applyAlignment="1" applyProtection="1">
      <alignment horizontal="center" vertical="center"/>
      <protection/>
    </xf>
    <xf numFmtId="37" fontId="35" fillId="0" borderId="0" xfId="0" applyNumberFormat="1" applyFont="1" applyBorder="1" applyAlignment="1" applyProtection="1">
      <alignment horizontal="center"/>
      <protection/>
    </xf>
    <xf numFmtId="0" fontId="38" fillId="0" borderId="0" xfId="0" applyFont="1" applyBorder="1" applyAlignment="1">
      <alignment/>
    </xf>
    <xf numFmtId="0" fontId="42" fillId="0" borderId="0" xfId="0" applyFont="1" applyBorder="1" applyAlignment="1" applyProtection="1">
      <alignment horizontal="left"/>
      <protection/>
    </xf>
    <xf numFmtId="169" fontId="38" fillId="0" borderId="0" xfId="122" applyNumberFormat="1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39" fontId="50" fillId="0" borderId="0" xfId="0" applyNumberFormat="1" applyFont="1" applyAlignment="1" applyProtection="1">
      <alignment/>
      <protection/>
    </xf>
    <xf numFmtId="0" fontId="51" fillId="0" borderId="0" xfId="0" applyFont="1" applyAlignment="1">
      <alignment/>
    </xf>
    <xf numFmtId="165" fontId="35" fillId="0" borderId="0" xfId="122" applyNumberFormat="1" applyFont="1" applyFill="1" applyBorder="1" applyAlignment="1" applyProtection="1">
      <alignment horizontal="center" vertical="center"/>
      <protection/>
    </xf>
    <xf numFmtId="1" fontId="35" fillId="0" borderId="0" xfId="0" applyNumberFormat="1" applyFont="1" applyBorder="1" applyAlignment="1" applyProtection="1">
      <alignment vertical="center"/>
      <protection/>
    </xf>
    <xf numFmtId="2" fontId="35" fillId="0" borderId="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171" fontId="35" fillId="0" borderId="0" xfId="0" applyNumberFormat="1" applyFont="1" applyBorder="1" applyAlignment="1" applyProtection="1">
      <alignment/>
      <protection/>
    </xf>
    <xf numFmtId="171" fontId="51" fillId="0" borderId="0" xfId="0" applyNumberFormat="1" applyFont="1" applyBorder="1" applyAlignment="1" applyProtection="1">
      <alignment/>
      <protection/>
    </xf>
    <xf numFmtId="0" fontId="51" fillId="0" borderId="25" xfId="0" applyFont="1" applyBorder="1" applyAlignment="1">
      <alignment/>
    </xf>
    <xf numFmtId="169" fontId="35" fillId="0" borderId="0" xfId="0" applyNumberFormat="1" applyFont="1" applyFill="1" applyBorder="1" applyAlignment="1">
      <alignment vertical="center"/>
    </xf>
    <xf numFmtId="169" fontId="35" fillId="0" borderId="0" xfId="122" applyNumberFormat="1" applyFont="1" applyFill="1" applyBorder="1" applyAlignment="1" applyProtection="1">
      <alignment vertical="center"/>
      <protection/>
    </xf>
    <xf numFmtId="0" fontId="35" fillId="0" borderId="0" xfId="0" applyFont="1" applyBorder="1" applyAlignment="1">
      <alignment horizontal="left" vertical="center" wrapText="1" indent="1"/>
    </xf>
    <xf numFmtId="0" fontId="35" fillId="0" borderId="0" xfId="0" applyFont="1" applyFill="1" applyBorder="1" applyAlignment="1" applyProtection="1">
      <alignment vertical="center" wrapText="1"/>
      <protection/>
    </xf>
    <xf numFmtId="169" fontId="35" fillId="0" borderId="0" xfId="122" applyNumberFormat="1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 vertical="center"/>
      <protection/>
    </xf>
    <xf numFmtId="0" fontId="35" fillId="71" borderId="0" xfId="0" applyFont="1" applyFill="1" applyAlignment="1">
      <alignment/>
    </xf>
    <xf numFmtId="0" fontId="38" fillId="71" borderId="0" xfId="0" applyFont="1" applyFill="1" applyAlignment="1">
      <alignment horizontal="center"/>
    </xf>
    <xf numFmtId="0" fontId="38" fillId="71" borderId="0" xfId="0" applyFont="1" applyFill="1" applyAlignment="1">
      <alignment horizontal="right"/>
    </xf>
    <xf numFmtId="0" fontId="38" fillId="71" borderId="0" xfId="0" applyFont="1" applyFill="1" applyAlignment="1">
      <alignment/>
    </xf>
    <xf numFmtId="0" fontId="35" fillId="71" borderId="0" xfId="0" applyFont="1" applyFill="1" applyBorder="1" applyAlignment="1">
      <alignment/>
    </xf>
    <xf numFmtId="3" fontId="35" fillId="71" borderId="0" xfId="0" applyNumberFormat="1" applyFont="1" applyFill="1" applyBorder="1" applyAlignment="1">
      <alignment/>
    </xf>
    <xf numFmtId="3" fontId="35" fillId="71" borderId="0" xfId="0" applyNumberFormat="1" applyFont="1" applyFill="1" applyBorder="1" applyAlignment="1">
      <alignment horizontal="center"/>
    </xf>
    <xf numFmtId="37" fontId="35" fillId="71" borderId="0" xfId="0" applyNumberFormat="1" applyFont="1" applyFill="1" applyBorder="1" applyAlignment="1" applyProtection="1">
      <alignment/>
      <protection/>
    </xf>
    <xf numFmtId="165" fontId="35" fillId="71" borderId="0" xfId="0" applyNumberFormat="1" applyFont="1" applyFill="1" applyBorder="1" applyAlignment="1">
      <alignment/>
    </xf>
    <xf numFmtId="168" fontId="35" fillId="71" borderId="0" xfId="0" applyNumberFormat="1" applyFont="1" applyFill="1" applyBorder="1" applyAlignment="1">
      <alignment/>
    </xf>
    <xf numFmtId="0" fontId="35" fillId="71" borderId="0" xfId="0" applyFont="1" applyFill="1" applyBorder="1" applyAlignment="1">
      <alignment horizontal="center"/>
    </xf>
    <xf numFmtId="169" fontId="35" fillId="71" borderId="0" xfId="0" applyNumberFormat="1" applyFont="1" applyFill="1" applyBorder="1" applyAlignment="1" applyProtection="1">
      <alignment/>
      <protection/>
    </xf>
    <xf numFmtId="168" fontId="35" fillId="71" borderId="0" xfId="0" applyNumberFormat="1" applyFont="1" applyFill="1" applyBorder="1" applyAlignment="1">
      <alignment horizontal="center"/>
    </xf>
    <xf numFmtId="0" fontId="35" fillId="71" borderId="0" xfId="0" applyFont="1" applyFill="1" applyBorder="1" applyAlignment="1" applyProtection="1">
      <alignment horizontal="left"/>
      <protection/>
    </xf>
    <xf numFmtId="169" fontId="35" fillId="71" borderId="0" xfId="0" applyNumberFormat="1" applyFont="1" applyFill="1" applyBorder="1" applyAlignment="1">
      <alignment/>
    </xf>
    <xf numFmtId="0" fontId="106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108" fillId="0" borderId="0" xfId="0" applyFont="1" applyBorder="1" applyAlignment="1" applyProtection="1">
      <alignment/>
      <protection/>
    </xf>
    <xf numFmtId="0" fontId="20" fillId="0" borderId="0" xfId="133" applyFont="1" applyBorder="1">
      <alignment/>
      <protection/>
    </xf>
    <xf numFmtId="0" fontId="20" fillId="0" borderId="0" xfId="0" applyFont="1" applyFill="1" applyBorder="1" applyAlignment="1">
      <alignment/>
    </xf>
    <xf numFmtId="169" fontId="35" fillId="0" borderId="0" xfId="0" applyNumberFormat="1" applyFont="1" applyFill="1" applyBorder="1" applyAlignment="1">
      <alignment horizontal="center"/>
    </xf>
    <xf numFmtId="0" fontId="35" fillId="0" borderId="0" xfId="139" applyFont="1" applyFill="1" applyBorder="1" applyAlignment="1" applyProtection="1">
      <alignment horizontal="right" vertical="center"/>
      <protection/>
    </xf>
    <xf numFmtId="166" fontId="0" fillId="0" borderId="0" xfId="122" applyNumberFormat="1" applyFill="1" applyBorder="1" applyAlignment="1" applyProtection="1">
      <alignment/>
      <protection/>
    </xf>
    <xf numFmtId="169" fontId="35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5" fillId="0" borderId="0" xfId="0" applyFont="1" applyBorder="1" applyAlignment="1">
      <alignment horizontal="right"/>
    </xf>
    <xf numFmtId="0" fontId="0" fillId="0" borderId="0" xfId="0" applyNumberFormat="1" applyAlignment="1">
      <alignment/>
    </xf>
    <xf numFmtId="9" fontId="0" fillId="0" borderId="0" xfId="144" applyBorder="1" applyAlignment="1" applyProtection="1">
      <alignment vertical="center"/>
      <protection/>
    </xf>
    <xf numFmtId="9" fontId="19" fillId="0" borderId="0" xfId="0" applyNumberFormat="1" applyFont="1" applyAlignment="1">
      <alignment/>
    </xf>
    <xf numFmtId="166" fontId="0" fillId="0" borderId="0" xfId="122" applyNumberFormat="1" applyBorder="1" applyAlignment="1" applyProtection="1">
      <alignment horizontal="center" vertical="center"/>
      <protection/>
    </xf>
    <xf numFmtId="166" fontId="0" fillId="0" borderId="0" xfId="122" applyNumberFormat="1" applyBorder="1" applyAlignment="1" applyProtection="1">
      <alignment/>
      <protection/>
    </xf>
    <xf numFmtId="37" fontId="35" fillId="0" borderId="0" xfId="0" applyNumberFormat="1" applyFont="1" applyBorder="1" applyAlignment="1" applyProtection="1">
      <alignment horizontal="right"/>
      <protection/>
    </xf>
    <xf numFmtId="169" fontId="35" fillId="0" borderId="0" xfId="0" applyNumberFormat="1" applyFont="1" applyFill="1" applyBorder="1" applyAlignment="1" applyProtection="1">
      <alignment horizontal="right" vertical="center"/>
      <protection/>
    </xf>
    <xf numFmtId="0" fontId="35" fillId="0" borderId="0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69" fontId="38" fillId="0" borderId="0" xfId="0" applyNumberFormat="1" applyFont="1" applyBorder="1" applyAlignment="1">
      <alignment vertical="center"/>
    </xf>
    <xf numFmtId="169" fontId="38" fillId="0" borderId="0" xfId="0" applyNumberFormat="1" applyFont="1" applyAlignment="1">
      <alignment horizontal="center"/>
    </xf>
    <xf numFmtId="0" fontId="35" fillId="0" borderId="0" xfId="0" applyFont="1" applyBorder="1" applyAlignment="1">
      <alignment horizontal="left" wrapText="1"/>
    </xf>
    <xf numFmtId="0" fontId="109" fillId="0" borderId="0" xfId="0" applyFont="1" applyBorder="1" applyAlignment="1" applyProtection="1">
      <alignment horizontal="center" vertical="center" wrapText="1"/>
      <protection/>
    </xf>
    <xf numFmtId="187" fontId="18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169" fontId="38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left" wrapText="1"/>
    </xf>
    <xf numFmtId="16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183" fontId="35" fillId="0" borderId="0" xfId="133" applyNumberFormat="1" applyFont="1" applyFill="1" applyBorder="1" applyAlignment="1">
      <alignment horizontal="right"/>
      <protection/>
    </xf>
    <xf numFmtId="183" fontId="0" fillId="0" borderId="0" xfId="133" applyNumberFormat="1" applyFont="1" applyFill="1">
      <alignment/>
      <protection/>
    </xf>
    <xf numFmtId="169" fontId="35" fillId="0" borderId="0" xfId="133" applyNumberFormat="1" applyFont="1" applyFill="1" applyBorder="1" applyProtection="1">
      <alignment/>
      <protection/>
    </xf>
    <xf numFmtId="0" fontId="105" fillId="0" borderId="0" xfId="0" applyFont="1" applyFill="1" applyAlignment="1">
      <alignment/>
    </xf>
    <xf numFmtId="1" fontId="0" fillId="0" borderId="0" xfId="0" applyNumberFormat="1" applyFont="1" applyAlignment="1">
      <alignment/>
    </xf>
    <xf numFmtId="0" fontId="35" fillId="0" borderId="0" xfId="0" applyFont="1" applyAlignment="1">
      <alignment/>
    </xf>
    <xf numFmtId="0" fontId="38" fillId="71" borderId="0" xfId="0" applyFont="1" applyFill="1" applyBorder="1" applyAlignment="1" applyProtection="1">
      <alignment/>
      <protection/>
    </xf>
    <xf numFmtId="0" fontId="38" fillId="0" borderId="0" xfId="0" applyFont="1" applyBorder="1" applyAlignment="1">
      <alignment wrapText="1"/>
    </xf>
    <xf numFmtId="0" fontId="0" fillId="0" borderId="0" xfId="0" applyFont="1" applyAlignment="1">
      <alignment horizontal="right" vertical="center"/>
    </xf>
    <xf numFmtId="173" fontId="35" fillId="0" borderId="0" xfId="0" applyNumberFormat="1" applyFont="1" applyBorder="1" applyAlignment="1">
      <alignment/>
    </xf>
    <xf numFmtId="176" fontId="35" fillId="0" borderId="0" xfId="0" applyNumberFormat="1" applyFont="1" applyBorder="1" applyAlignment="1">
      <alignment/>
    </xf>
    <xf numFmtId="169" fontId="35" fillId="0" borderId="0" xfId="0" applyNumberFormat="1" applyFont="1" applyBorder="1" applyAlignment="1" applyProtection="1">
      <alignment/>
      <protection/>
    </xf>
    <xf numFmtId="176" fontId="49" fillId="0" borderId="0" xfId="0" applyNumberFormat="1" applyFont="1" applyBorder="1" applyAlignment="1">
      <alignment/>
    </xf>
    <xf numFmtId="49" fontId="38" fillId="0" borderId="0" xfId="0" applyNumberFormat="1" applyFont="1" applyBorder="1" applyAlignment="1" applyProtection="1">
      <alignment horizontal="left"/>
      <protection/>
    </xf>
    <xf numFmtId="0" fontId="106" fillId="0" borderId="0" xfId="0" applyFont="1" applyBorder="1" applyAlignment="1" applyProtection="1">
      <alignment horizontal="right"/>
      <protection/>
    </xf>
    <xf numFmtId="0" fontId="108" fillId="0" borderId="0" xfId="0" applyFont="1" applyBorder="1" applyAlignment="1" applyProtection="1">
      <alignment horizontal="left" wrapText="1"/>
      <protection/>
    </xf>
    <xf numFmtId="0" fontId="18" fillId="0" borderId="0" xfId="0" applyFont="1" applyFill="1" applyAlignment="1">
      <alignment/>
    </xf>
    <xf numFmtId="0" fontId="38" fillId="0" borderId="0" xfId="0" applyFont="1" applyFill="1" applyAlignment="1" applyProtection="1">
      <alignment horizontal="left"/>
      <protection/>
    </xf>
    <xf numFmtId="167" fontId="35" fillId="71" borderId="0" xfId="0" applyNumberFormat="1" applyFont="1" applyFill="1" applyBorder="1" applyAlignment="1">
      <alignment vertical="center"/>
    </xf>
    <xf numFmtId="183" fontId="35" fillId="0" borderId="0" xfId="0" applyNumberFormat="1" applyFont="1" applyFill="1" applyBorder="1" applyAlignment="1" applyProtection="1">
      <alignment/>
      <protection/>
    </xf>
    <xf numFmtId="0" fontId="35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4" fontId="35" fillId="0" borderId="0" xfId="0" applyNumberFormat="1" applyFont="1" applyBorder="1" applyAlignment="1">
      <alignment horizontal="center"/>
    </xf>
    <xf numFmtId="169" fontId="110" fillId="0" borderId="0" xfId="0" applyNumberFormat="1" applyFont="1" applyAlignment="1">
      <alignment/>
    </xf>
    <xf numFmtId="173" fontId="35" fillId="0" borderId="0" xfId="0" applyNumberFormat="1" applyFont="1" applyFill="1" applyBorder="1" applyAlignment="1">
      <alignment horizontal="right" vertical="center"/>
    </xf>
    <xf numFmtId="16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41" fillId="0" borderId="0" xfId="0" applyFont="1" applyFill="1" applyBorder="1" applyAlignment="1" applyProtection="1">
      <alignment horizontal="left"/>
      <protection/>
    </xf>
    <xf numFmtId="169" fontId="41" fillId="0" borderId="0" xfId="0" applyNumberFormat="1" applyFont="1" applyFill="1" applyBorder="1" applyAlignment="1" applyProtection="1">
      <alignment/>
      <protection/>
    </xf>
    <xf numFmtId="167" fontId="41" fillId="0" borderId="0" xfId="0" applyNumberFormat="1" applyFont="1" applyFill="1" applyBorder="1" applyAlignment="1" applyProtection="1">
      <alignment/>
      <protection/>
    </xf>
    <xf numFmtId="37" fontId="41" fillId="0" borderId="0" xfId="0" applyNumberFormat="1" applyFont="1" applyFill="1" applyBorder="1" applyAlignment="1" applyProtection="1">
      <alignment/>
      <protection/>
    </xf>
    <xf numFmtId="166" fontId="0" fillId="0" borderId="0" xfId="122" applyNumberForma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 horizontal="left" wrapText="1" indent="2"/>
      <protection/>
    </xf>
    <xf numFmtId="0" fontId="35" fillId="0" borderId="0" xfId="0" applyFont="1" applyFill="1" applyBorder="1" applyAlignment="1">
      <alignment horizontal="left" wrapText="1" indent="2"/>
    </xf>
    <xf numFmtId="183" fontId="35" fillId="0" borderId="0" xfId="0" applyNumberFormat="1" applyFont="1" applyBorder="1" applyAlignment="1">
      <alignment/>
    </xf>
    <xf numFmtId="166" fontId="35" fillId="0" borderId="0" xfId="122" applyNumberFormat="1" applyFont="1" applyFill="1" applyBorder="1" applyAlignment="1" applyProtection="1">
      <alignment horizontal="right"/>
      <protection/>
    </xf>
    <xf numFmtId="173" fontId="35" fillId="71" borderId="0" xfId="0" applyNumberFormat="1" applyFont="1" applyFill="1" applyBorder="1" applyAlignment="1">
      <alignment/>
    </xf>
    <xf numFmtId="0" fontId="111" fillId="0" borderId="0" xfId="0" applyFont="1" applyBorder="1" applyAlignment="1" applyProtection="1">
      <alignment vertical="center"/>
      <protection/>
    </xf>
    <xf numFmtId="0" fontId="111" fillId="0" borderId="0" xfId="0" applyFont="1" applyBorder="1" applyAlignment="1">
      <alignment horizontal="left" vertical="center" wrapText="1" indent="1"/>
    </xf>
    <xf numFmtId="0" fontId="111" fillId="0" borderId="0" xfId="0" applyFont="1" applyBorder="1" applyAlignment="1">
      <alignment horizontal="left" vertical="center"/>
    </xf>
    <xf numFmtId="169" fontId="35" fillId="71" borderId="0" xfId="0" applyNumberFormat="1" applyFont="1" applyFill="1" applyBorder="1" applyAlignment="1" applyProtection="1">
      <alignment horizontal="right" vertical="center" wrapText="1"/>
      <protection/>
    </xf>
    <xf numFmtId="186" fontId="35" fillId="71" borderId="0" xfId="0" applyNumberFormat="1" applyFont="1" applyFill="1" applyBorder="1" applyAlignment="1" applyProtection="1">
      <alignment horizontal="right" vertical="center" wrapText="1"/>
      <protection/>
    </xf>
    <xf numFmtId="173" fontId="35" fillId="71" borderId="0" xfId="0" applyNumberFormat="1" applyFont="1" applyFill="1" applyBorder="1" applyAlignment="1">
      <alignment vertical="center"/>
    </xf>
    <xf numFmtId="0" fontId="0" fillId="71" borderId="0" xfId="0" applyFont="1" applyFill="1" applyAlignment="1">
      <alignment/>
    </xf>
    <xf numFmtId="0" fontId="35" fillId="71" borderId="0" xfId="0" applyFont="1" applyFill="1" applyBorder="1" applyAlignment="1" applyProtection="1">
      <alignment horizontal="left" vertical="top" wrapText="1"/>
      <protection/>
    </xf>
    <xf numFmtId="169" fontId="35" fillId="71" borderId="0" xfId="0" applyNumberFormat="1" applyFont="1" applyFill="1" applyBorder="1" applyAlignment="1" applyProtection="1">
      <alignment vertical="top"/>
      <protection/>
    </xf>
    <xf numFmtId="169" fontId="0" fillId="0" borderId="0" xfId="0" applyNumberFormat="1" applyFont="1" applyAlignment="1">
      <alignment horizontal="right"/>
    </xf>
    <xf numFmtId="169" fontId="0" fillId="71" borderId="0" xfId="0" applyNumberFormat="1" applyFont="1" applyFill="1" applyAlignment="1">
      <alignment horizontal="right"/>
    </xf>
    <xf numFmtId="166" fontId="0" fillId="0" borderId="0" xfId="122" applyNumberFormat="1" applyBorder="1" applyAlignment="1" applyProtection="1">
      <alignment horizontal="right"/>
      <protection/>
    </xf>
    <xf numFmtId="169" fontId="35" fillId="71" borderId="0" xfId="0" applyNumberFormat="1" applyFont="1" applyFill="1" applyBorder="1" applyAlignment="1" applyProtection="1">
      <alignment horizontal="right"/>
      <protection/>
    </xf>
    <xf numFmtId="0" fontId="35" fillId="71" borderId="0" xfId="0" applyFont="1" applyFill="1" applyBorder="1" applyAlignment="1" applyProtection="1">
      <alignment horizontal="left" vertical="center" wrapText="1"/>
      <protection/>
    </xf>
    <xf numFmtId="0" fontId="0" fillId="71" borderId="0" xfId="0" applyFont="1" applyFill="1" applyAlignment="1" applyProtection="1">
      <alignment horizontal="left"/>
      <protection/>
    </xf>
    <xf numFmtId="0" fontId="22" fillId="71" borderId="0" xfId="0" applyFont="1" applyFill="1" applyAlignment="1">
      <alignment/>
    </xf>
    <xf numFmtId="0" fontId="0" fillId="0" borderId="0" xfId="0" applyAlignment="1">
      <alignment wrapText="1"/>
    </xf>
    <xf numFmtId="169" fontId="35" fillId="71" borderId="0" xfId="0" applyNumberFormat="1" applyFont="1" applyFill="1" applyBorder="1" applyAlignment="1" applyProtection="1">
      <alignment/>
      <protection/>
    </xf>
    <xf numFmtId="169" fontId="35" fillId="71" borderId="0" xfId="0" applyNumberFormat="1" applyFont="1" applyFill="1" applyBorder="1" applyAlignment="1" applyProtection="1">
      <alignment vertical="center"/>
      <protection/>
    </xf>
    <xf numFmtId="0" fontId="106" fillId="71" borderId="0" xfId="0" applyFont="1" applyFill="1" applyBorder="1" applyAlignment="1" applyProtection="1">
      <alignment/>
      <protection/>
    </xf>
    <xf numFmtId="0" fontId="35" fillId="71" borderId="0" xfId="0" applyNumberFormat="1" applyFont="1" applyFill="1" applyBorder="1" applyAlignment="1">
      <alignment/>
    </xf>
    <xf numFmtId="165" fontId="35" fillId="71" borderId="0" xfId="122" applyNumberFormat="1" applyFont="1" applyFill="1" applyBorder="1" applyAlignment="1" applyProtection="1">
      <alignment/>
      <protection/>
    </xf>
    <xf numFmtId="169" fontId="19" fillId="71" borderId="0" xfId="0" applyNumberFormat="1" applyFont="1" applyFill="1" applyAlignment="1">
      <alignment/>
    </xf>
    <xf numFmtId="0" fontId="19" fillId="71" borderId="0" xfId="0" applyFont="1" applyFill="1" applyAlignment="1">
      <alignment/>
    </xf>
    <xf numFmtId="0" fontId="35" fillId="0" borderId="0" xfId="0" applyFont="1" applyFill="1" applyBorder="1" applyAlignment="1">
      <alignment/>
    </xf>
    <xf numFmtId="169" fontId="35" fillId="0" borderId="0" xfId="0" applyNumberFormat="1" applyFont="1" applyFill="1" applyBorder="1" applyAlignment="1" applyProtection="1">
      <alignment/>
      <protection/>
    </xf>
    <xf numFmtId="170" fontId="35" fillId="0" borderId="0" xfId="0" applyNumberFormat="1" applyFont="1" applyFill="1" applyBorder="1" applyAlignment="1" applyProtection="1">
      <alignment/>
      <protection/>
    </xf>
    <xf numFmtId="169" fontId="35" fillId="0" borderId="0" xfId="0" applyNumberFormat="1" applyFont="1" applyFill="1" applyBorder="1" applyAlignment="1" applyProtection="1">
      <alignment horizontal="left" wrapText="1"/>
      <protection/>
    </xf>
    <xf numFmtId="170" fontId="35" fillId="0" borderId="0" xfId="0" applyNumberFormat="1" applyFont="1" applyFill="1" applyBorder="1" applyAlignment="1" applyProtection="1">
      <alignment horizontal="left" wrapText="1"/>
      <protection/>
    </xf>
    <xf numFmtId="0" fontId="36" fillId="71" borderId="0" xfId="0" applyFont="1" applyFill="1" applyAlignment="1">
      <alignment/>
    </xf>
    <xf numFmtId="0" fontId="30" fillId="71" borderId="0" xfId="0" applyFont="1" applyFill="1" applyAlignment="1">
      <alignment/>
    </xf>
    <xf numFmtId="3" fontId="38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3" fontId="35" fillId="0" borderId="0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>
      <alignment horizontal="center" vertical="center"/>
    </xf>
    <xf numFmtId="3" fontId="22" fillId="71" borderId="0" xfId="0" applyNumberFormat="1" applyFont="1" applyFill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168" fontId="35" fillId="0" borderId="0" xfId="0" applyNumberFormat="1" applyFont="1" applyBorder="1" applyAlignment="1">
      <alignment horizontal="center" vertical="center"/>
    </xf>
    <xf numFmtId="168" fontId="0" fillId="0" borderId="0" xfId="0" applyNumberFormat="1" applyFont="1" applyAlignment="1" applyProtection="1">
      <alignment horizontal="center" vertical="center"/>
      <protection/>
    </xf>
    <xf numFmtId="168" fontId="0" fillId="0" borderId="0" xfId="0" applyNumberFormat="1" applyFont="1" applyAlignment="1">
      <alignment horizontal="center" vertical="center"/>
    </xf>
    <xf numFmtId="0" fontId="112" fillId="0" borderId="0" xfId="0" applyFont="1" applyBorder="1" applyAlignment="1">
      <alignment/>
    </xf>
    <xf numFmtId="0" fontId="37" fillId="0" borderId="0" xfId="0" applyFont="1" applyAlignment="1">
      <alignment horizontal="left"/>
    </xf>
    <xf numFmtId="0" fontId="106" fillId="0" borderId="0" xfId="133" applyFont="1" applyBorder="1" applyAlignment="1" applyProtection="1">
      <alignment horizontal="right"/>
      <protection/>
    </xf>
    <xf numFmtId="0" fontId="38" fillId="0" borderId="0" xfId="0" applyFont="1" applyBorder="1" applyAlignment="1">
      <alignment horizontal="left"/>
    </xf>
    <xf numFmtId="169" fontId="0" fillId="0" borderId="0" xfId="0" applyNumberFormat="1" applyFont="1" applyFill="1" applyAlignment="1">
      <alignment/>
    </xf>
    <xf numFmtId="0" fontId="113" fillId="0" borderId="0" xfId="117" applyFont="1" applyAlignment="1">
      <alignment/>
    </xf>
    <xf numFmtId="0" fontId="113" fillId="71" borderId="0" xfId="117" applyFont="1" applyFill="1" applyAlignment="1">
      <alignment horizontal="left" vertical="center"/>
    </xf>
    <xf numFmtId="0" fontId="114" fillId="71" borderId="0" xfId="117" applyFont="1" applyFill="1" applyAlignment="1">
      <alignment horizontal="left" vertical="center"/>
    </xf>
    <xf numFmtId="0" fontId="115" fillId="0" borderId="0" xfId="0" applyFont="1" applyAlignment="1">
      <alignment horizontal="center"/>
    </xf>
    <xf numFmtId="0" fontId="116" fillId="0" borderId="0" xfId="0" applyFont="1" applyAlignment="1" applyProtection="1">
      <alignment horizontal="center"/>
      <protection/>
    </xf>
    <xf numFmtId="0" fontId="116" fillId="0" borderId="0" xfId="0" applyFont="1" applyAlignment="1">
      <alignment horizontal="center"/>
    </xf>
    <xf numFmtId="166" fontId="35" fillId="0" borderId="0" xfId="0" applyNumberFormat="1" applyFont="1" applyBorder="1" applyAlignment="1">
      <alignment/>
    </xf>
    <xf numFmtId="0" fontId="35" fillId="0" borderId="27" xfId="0" applyFont="1" applyFill="1" applyBorder="1" applyAlignment="1" applyProtection="1">
      <alignment horizontal="center" vertical="center"/>
      <protection/>
    </xf>
    <xf numFmtId="0" fontId="35" fillId="0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 applyProtection="1">
      <alignment horizontal="center" vertical="center"/>
      <protection/>
    </xf>
    <xf numFmtId="0" fontId="35" fillId="0" borderId="29" xfId="0" applyFont="1" applyFill="1" applyBorder="1" applyAlignment="1">
      <alignment horizontal="center" vertical="center"/>
    </xf>
    <xf numFmtId="0" fontId="35" fillId="0" borderId="30" xfId="0" applyFont="1" applyBorder="1" applyAlignment="1">
      <alignment/>
    </xf>
    <xf numFmtId="0" fontId="35" fillId="0" borderId="30" xfId="0" applyFont="1" applyBorder="1" applyAlignment="1" applyProtection="1">
      <alignment horizontal="left"/>
      <protection/>
    </xf>
    <xf numFmtId="183" fontId="35" fillId="0" borderId="30" xfId="0" applyNumberFormat="1" applyFont="1" applyBorder="1" applyAlignment="1" applyProtection="1">
      <alignment/>
      <protection/>
    </xf>
    <xf numFmtId="183" fontId="35" fillId="0" borderId="30" xfId="0" applyNumberFormat="1" applyFont="1" applyFill="1" applyBorder="1" applyAlignment="1" applyProtection="1">
      <alignment/>
      <protection/>
    </xf>
    <xf numFmtId="166" fontId="0" fillId="0" borderId="30" xfId="122" applyNumberFormat="1" applyFill="1" applyBorder="1" applyAlignment="1" applyProtection="1">
      <alignment/>
      <protection/>
    </xf>
    <xf numFmtId="167" fontId="35" fillId="0" borderId="30" xfId="0" applyNumberFormat="1" applyFont="1" applyFill="1" applyBorder="1" applyAlignment="1" applyProtection="1">
      <alignment/>
      <protection/>
    </xf>
    <xf numFmtId="0" fontId="117" fillId="0" borderId="0" xfId="0" applyFont="1" applyAlignment="1">
      <alignment horizontal="center"/>
    </xf>
    <xf numFmtId="0" fontId="117" fillId="0" borderId="0" xfId="0" applyFont="1" applyFill="1" applyAlignment="1">
      <alignment horizontal="center"/>
    </xf>
    <xf numFmtId="169" fontId="35" fillId="0" borderId="30" xfId="0" applyNumberFormat="1" applyFont="1" applyBorder="1" applyAlignment="1" applyProtection="1">
      <alignment/>
      <protection/>
    </xf>
    <xf numFmtId="169" fontId="35" fillId="0" borderId="30" xfId="0" applyNumberFormat="1" applyFont="1" applyFill="1" applyBorder="1" applyAlignment="1" applyProtection="1">
      <alignment/>
      <protection/>
    </xf>
    <xf numFmtId="0" fontId="118" fillId="0" borderId="0" xfId="0" applyFont="1" applyBorder="1" applyAlignment="1">
      <alignment horizontal="center"/>
    </xf>
    <xf numFmtId="0" fontId="41" fillId="0" borderId="27" xfId="0" applyFont="1" applyFill="1" applyBorder="1" applyAlignment="1">
      <alignment horizontal="center" vertical="center"/>
    </xf>
    <xf numFmtId="0" fontId="41" fillId="0" borderId="27" xfId="0" applyFont="1" applyFill="1" applyBorder="1" applyAlignment="1" applyProtection="1">
      <alignment horizontal="center" vertical="center"/>
      <protection/>
    </xf>
    <xf numFmtId="0" fontId="41" fillId="0" borderId="27" xfId="0" applyFont="1" applyFill="1" applyBorder="1" applyAlignment="1" applyProtection="1">
      <alignment horizontal="center" vertical="center" wrapText="1"/>
      <protection/>
    </xf>
    <xf numFmtId="0" fontId="41" fillId="0" borderId="28" xfId="0" applyFont="1" applyFill="1" applyBorder="1" applyAlignment="1" applyProtection="1">
      <alignment horizontal="center" vertical="center" wrapText="1"/>
      <protection/>
    </xf>
    <xf numFmtId="0" fontId="41" fillId="0" borderId="29" xfId="0" applyFont="1" applyFill="1" applyBorder="1" applyAlignment="1">
      <alignment horizontal="center" vertical="center"/>
    </xf>
    <xf numFmtId="0" fontId="41" fillId="0" borderId="29" xfId="0" applyFont="1" applyFill="1" applyBorder="1" applyAlignment="1" applyProtection="1">
      <alignment horizontal="center" vertical="center"/>
      <protection/>
    </xf>
    <xf numFmtId="0" fontId="41" fillId="0" borderId="30" xfId="0" applyFont="1" applyBorder="1" applyAlignment="1">
      <alignment/>
    </xf>
    <xf numFmtId="0" fontId="41" fillId="0" borderId="30" xfId="0" applyFont="1" applyFill="1" applyBorder="1" applyAlignment="1" applyProtection="1">
      <alignment horizontal="left"/>
      <protection/>
    </xf>
    <xf numFmtId="169" fontId="41" fillId="0" borderId="30" xfId="0" applyNumberFormat="1" applyFont="1" applyFill="1" applyBorder="1" applyAlignment="1" applyProtection="1">
      <alignment/>
      <protection/>
    </xf>
    <xf numFmtId="167" fontId="41" fillId="0" borderId="30" xfId="0" applyNumberFormat="1" applyFont="1" applyFill="1" applyBorder="1" applyAlignment="1" applyProtection="1">
      <alignment/>
      <protection/>
    </xf>
    <xf numFmtId="0" fontId="119" fillId="0" borderId="0" xfId="0" applyFont="1" applyBorder="1" applyAlignment="1">
      <alignment horizontal="center"/>
    </xf>
    <xf numFmtId="169" fontId="119" fillId="0" borderId="0" xfId="0" applyNumberFormat="1" applyFont="1" applyBorder="1" applyAlignment="1">
      <alignment horizontal="center"/>
    </xf>
    <xf numFmtId="0" fontId="35" fillId="0" borderId="27" xfId="0" applyFont="1" applyBorder="1" applyAlignment="1" applyProtection="1">
      <alignment horizontal="center" vertical="center"/>
      <protection/>
    </xf>
    <xf numFmtId="169" fontId="35" fillId="0" borderId="27" xfId="0" applyNumberFormat="1" applyFont="1" applyBorder="1" applyAlignment="1" applyProtection="1">
      <alignment vertical="center"/>
      <protection/>
    </xf>
    <xf numFmtId="170" fontId="35" fillId="0" borderId="27" xfId="0" applyNumberFormat="1" applyFont="1" applyBorder="1" applyAlignment="1" applyProtection="1">
      <alignment vertical="center"/>
      <protection/>
    </xf>
    <xf numFmtId="169" fontId="35" fillId="0" borderId="28" xfId="0" applyNumberFormat="1" applyFont="1" applyBorder="1" applyAlignment="1" applyProtection="1">
      <alignment vertical="center"/>
      <protection/>
    </xf>
    <xf numFmtId="169" fontId="35" fillId="0" borderId="28" xfId="0" applyNumberFormat="1" applyFont="1" applyBorder="1" applyAlignment="1">
      <alignment vertical="center"/>
    </xf>
    <xf numFmtId="170" fontId="35" fillId="0" borderId="28" xfId="0" applyNumberFormat="1" applyFont="1" applyBorder="1" applyAlignment="1" applyProtection="1">
      <alignment vertical="center"/>
      <protection/>
    </xf>
    <xf numFmtId="169" fontId="35" fillId="71" borderId="30" xfId="0" applyNumberFormat="1" applyFont="1" applyFill="1" applyBorder="1" applyAlignment="1" applyProtection="1">
      <alignment/>
      <protection/>
    </xf>
    <xf numFmtId="169" fontId="35" fillId="0" borderId="30" xfId="0" applyNumberFormat="1" applyFont="1" applyBorder="1" applyAlignment="1">
      <alignment/>
    </xf>
    <xf numFmtId="170" fontId="35" fillId="0" borderId="30" xfId="0" applyNumberFormat="1" applyFont="1" applyBorder="1" applyAlignment="1" applyProtection="1">
      <alignment/>
      <protection/>
    </xf>
    <xf numFmtId="0" fontId="35" fillId="0" borderId="31" xfId="0" applyFont="1" applyFill="1" applyBorder="1" applyAlignment="1" applyProtection="1">
      <alignment horizontal="center" vertical="center" wrapText="1"/>
      <protection/>
    </xf>
    <xf numFmtId="0" fontId="120" fillId="0" borderId="0" xfId="133" applyFont="1">
      <alignment/>
      <protection/>
    </xf>
    <xf numFmtId="0" fontId="35" fillId="0" borderId="31" xfId="133" applyFont="1" applyFill="1" applyBorder="1" applyAlignment="1">
      <alignment horizontal="center" vertical="center" wrapText="1"/>
      <protection/>
    </xf>
    <xf numFmtId="0" fontId="35" fillId="0" borderId="31" xfId="133" applyFont="1" applyBorder="1" applyAlignment="1">
      <alignment horizontal="center" vertical="center" wrapText="1"/>
      <protection/>
    </xf>
    <xf numFmtId="0" fontId="35" fillId="0" borderId="28" xfId="133" applyFont="1" applyFill="1" applyBorder="1" applyAlignment="1">
      <alignment horizontal="center" vertical="center" wrapText="1"/>
      <protection/>
    </xf>
    <xf numFmtId="0" fontId="35" fillId="0" borderId="27" xfId="133" applyFont="1" applyFill="1" applyBorder="1" applyAlignment="1">
      <alignment horizontal="center" vertical="center" wrapText="1"/>
      <protection/>
    </xf>
    <xf numFmtId="0" fontId="35" fillId="0" borderId="30" xfId="133" applyFont="1" applyBorder="1">
      <alignment/>
      <protection/>
    </xf>
    <xf numFmtId="0" fontId="35" fillId="0" borderId="30" xfId="133" applyFont="1" applyBorder="1" applyAlignment="1" applyProtection="1">
      <alignment horizontal="left"/>
      <protection/>
    </xf>
    <xf numFmtId="169" fontId="35" fillId="0" borderId="30" xfId="133" applyNumberFormat="1" applyFont="1" applyBorder="1" applyProtection="1">
      <alignment/>
      <protection/>
    </xf>
    <xf numFmtId="0" fontId="0" fillId="0" borderId="30" xfId="0" applyBorder="1" applyAlignment="1">
      <alignment/>
    </xf>
    <xf numFmtId="0" fontId="0" fillId="0" borderId="30" xfId="0" applyNumberFormat="1" applyBorder="1" applyAlignment="1">
      <alignment/>
    </xf>
    <xf numFmtId="169" fontId="35" fillId="0" borderId="30" xfId="133" applyNumberFormat="1" applyFont="1" applyBorder="1">
      <alignment/>
      <protection/>
    </xf>
    <xf numFmtId="0" fontId="117" fillId="0" borderId="0" xfId="133" applyFont="1" applyAlignment="1">
      <alignment horizontal="center"/>
      <protection/>
    </xf>
    <xf numFmtId="169" fontId="117" fillId="0" borderId="0" xfId="133" applyNumberFormat="1" applyFont="1" applyAlignment="1">
      <alignment horizontal="center"/>
      <protection/>
    </xf>
    <xf numFmtId="0" fontId="120" fillId="0" borderId="0" xfId="0" applyFont="1" applyAlignment="1">
      <alignment/>
    </xf>
    <xf numFmtId="0" fontId="117" fillId="0" borderId="0" xfId="133" applyFont="1">
      <alignment/>
      <protection/>
    </xf>
    <xf numFmtId="0" fontId="119" fillId="0" borderId="0" xfId="133" applyFont="1">
      <alignment/>
      <protection/>
    </xf>
    <xf numFmtId="0" fontId="35" fillId="0" borderId="31" xfId="133" applyFont="1" applyFill="1" applyBorder="1" applyAlignment="1">
      <alignment vertical="center"/>
      <protection/>
    </xf>
    <xf numFmtId="0" fontId="35" fillId="0" borderId="31" xfId="133" applyFont="1" applyFill="1" applyBorder="1" applyAlignment="1">
      <alignment horizontal="center" vertical="center"/>
      <protection/>
    </xf>
    <xf numFmtId="0" fontId="35" fillId="0" borderId="28" xfId="133" applyFont="1" applyFill="1" applyBorder="1" applyAlignment="1">
      <alignment vertical="center"/>
      <protection/>
    </xf>
    <xf numFmtId="169" fontId="35" fillId="0" borderId="30" xfId="133" applyNumberFormat="1" applyFont="1" applyBorder="1" applyAlignment="1" applyProtection="1">
      <alignment horizontal="right"/>
      <protection/>
    </xf>
    <xf numFmtId="0" fontId="35" fillId="0" borderId="27" xfId="0" applyFont="1" applyFill="1" applyBorder="1" applyAlignment="1" applyProtection="1">
      <alignment horizontal="center" vertical="center" wrapText="1"/>
      <protection/>
    </xf>
    <xf numFmtId="0" fontId="35" fillId="0" borderId="27" xfId="0" applyFont="1" applyFill="1" applyBorder="1" applyAlignment="1" applyProtection="1">
      <alignment horizontal="center" wrapText="1"/>
      <protection/>
    </xf>
    <xf numFmtId="0" fontId="35" fillId="0" borderId="30" xfId="0" applyFont="1" applyBorder="1" applyAlignment="1" applyProtection="1">
      <alignment horizontal="left" indent="1"/>
      <protection/>
    </xf>
    <xf numFmtId="169" fontId="35" fillId="0" borderId="30" xfId="0" applyNumberFormat="1" applyFont="1" applyBorder="1" applyAlignment="1" applyProtection="1">
      <alignment horizontal="right"/>
      <protection/>
    </xf>
    <xf numFmtId="0" fontId="35" fillId="0" borderId="28" xfId="0" applyFont="1" applyFill="1" applyBorder="1" applyAlignment="1" applyProtection="1">
      <alignment horizontal="center" vertical="center" wrapText="1"/>
      <protection/>
    </xf>
    <xf numFmtId="0" fontId="35" fillId="0" borderId="30" xfId="0" applyFont="1" applyBorder="1" applyAlignment="1" applyProtection="1">
      <alignment horizontal="left" vertical="center" indent="1"/>
      <protection/>
    </xf>
    <xf numFmtId="169" fontId="35" fillId="0" borderId="30" xfId="0" applyNumberFormat="1" applyFont="1" applyBorder="1" applyAlignment="1" applyProtection="1">
      <alignment horizontal="right" vertical="center"/>
      <protection/>
    </xf>
    <xf numFmtId="169" fontId="35" fillId="0" borderId="30" xfId="0" applyNumberFormat="1" applyFont="1" applyFill="1" applyBorder="1" applyAlignment="1" applyProtection="1">
      <alignment horizontal="right" vertical="center"/>
      <protection/>
    </xf>
    <xf numFmtId="0" fontId="35" fillId="0" borderId="30" xfId="0" applyFont="1" applyFill="1" applyBorder="1" applyAlignment="1">
      <alignment horizontal="right" vertical="center"/>
    </xf>
    <xf numFmtId="37" fontId="35" fillId="0" borderId="30" xfId="0" applyNumberFormat="1" applyFont="1" applyBorder="1" applyAlignment="1" applyProtection="1">
      <alignment horizontal="right"/>
      <protection/>
    </xf>
    <xf numFmtId="0" fontId="35" fillId="0" borderId="30" xfId="0" applyFont="1" applyFill="1" applyBorder="1" applyAlignment="1" applyProtection="1">
      <alignment horizontal="left" vertical="center" wrapText="1" indent="2"/>
      <protection/>
    </xf>
    <xf numFmtId="0" fontId="0" fillId="0" borderId="30" xfId="0" applyFill="1" applyBorder="1" applyAlignment="1">
      <alignment horizontal="right" vertical="center"/>
    </xf>
    <xf numFmtId="0" fontId="0" fillId="0" borderId="30" xfId="0" applyNumberFormat="1" applyBorder="1" applyAlignment="1">
      <alignment vertical="center"/>
    </xf>
    <xf numFmtId="0" fontId="0" fillId="0" borderId="30" xfId="0" applyFont="1" applyBorder="1" applyAlignment="1">
      <alignment/>
    </xf>
    <xf numFmtId="0" fontId="35" fillId="0" borderId="32" xfId="0" applyFont="1" applyFill="1" applyBorder="1" applyAlignment="1" applyProtection="1">
      <alignment horizontal="center" vertical="center"/>
      <protection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9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/>
    </xf>
    <xf numFmtId="0" fontId="35" fillId="0" borderId="30" xfId="0" applyFont="1" applyBorder="1" applyAlignment="1">
      <alignment horizontal="center" vertical="center"/>
    </xf>
    <xf numFmtId="168" fontId="35" fillId="0" borderId="30" xfId="0" applyNumberFormat="1" applyFont="1" applyBorder="1" applyAlignment="1">
      <alignment horizontal="right" vertical="center"/>
    </xf>
    <xf numFmtId="185" fontId="35" fillId="0" borderId="30" xfId="0" applyNumberFormat="1" applyFont="1" applyBorder="1" applyAlignment="1">
      <alignment horizontal="right" vertical="center"/>
    </xf>
    <xf numFmtId="0" fontId="35" fillId="0" borderId="30" xfId="0" applyFont="1" applyBorder="1" applyAlignment="1">
      <alignment vertical="center"/>
    </xf>
    <xf numFmtId="0" fontId="35" fillId="0" borderId="31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/>
    </xf>
    <xf numFmtId="0" fontId="35" fillId="0" borderId="30" xfId="0" applyFont="1" applyFill="1" applyBorder="1" applyAlignment="1" applyProtection="1">
      <alignment horizontal="left"/>
      <protection/>
    </xf>
    <xf numFmtId="0" fontId="35" fillId="0" borderId="32" xfId="133" applyFont="1" applyFill="1" applyBorder="1" applyAlignment="1">
      <alignment horizontal="center" vertical="center" wrapText="1"/>
      <protection/>
    </xf>
    <xf numFmtId="0" fontId="35" fillId="0" borderId="32" xfId="133" applyFont="1" applyFill="1" applyBorder="1" applyAlignment="1" applyProtection="1">
      <alignment horizontal="center" vertical="center"/>
      <protection/>
    </xf>
    <xf numFmtId="0" fontId="35" fillId="0" borderId="32" xfId="133" applyFont="1" applyBorder="1" applyAlignment="1">
      <alignment horizontal="center" vertical="center" wrapText="1"/>
      <protection/>
    </xf>
    <xf numFmtId="0" fontId="35" fillId="0" borderId="32" xfId="133" applyFont="1" applyBorder="1" applyAlignment="1" applyProtection="1">
      <alignment horizontal="center" vertical="center" wrapText="1"/>
      <protection/>
    </xf>
    <xf numFmtId="2" fontId="35" fillId="0" borderId="32" xfId="133" applyNumberFormat="1" applyFont="1" applyBorder="1" applyAlignment="1">
      <alignment horizontal="center" vertical="center" wrapText="1"/>
      <protection/>
    </xf>
    <xf numFmtId="0" fontId="35" fillId="0" borderId="27" xfId="133" applyFont="1" applyBorder="1" applyAlignment="1">
      <alignment horizontal="center" vertical="center"/>
      <protection/>
    </xf>
    <xf numFmtId="0" fontId="35" fillId="0" borderId="27" xfId="133" applyFont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/>
    </xf>
    <xf numFmtId="0" fontId="35" fillId="0" borderId="31" xfId="133" applyFont="1" applyFill="1" applyBorder="1" applyAlignment="1" applyProtection="1">
      <alignment horizontal="center" vertical="center"/>
      <protection/>
    </xf>
    <xf numFmtId="0" fontId="35" fillId="0" borderId="31" xfId="133" applyFont="1" applyFill="1" applyBorder="1" applyAlignment="1" applyProtection="1">
      <alignment horizontal="center" vertical="center" wrapText="1"/>
      <protection/>
    </xf>
    <xf numFmtId="2" fontId="35" fillId="0" borderId="31" xfId="133" applyNumberFormat="1" applyFont="1" applyFill="1" applyBorder="1" applyAlignment="1">
      <alignment horizontal="center" vertical="center" wrapText="1"/>
      <protection/>
    </xf>
    <xf numFmtId="0" fontId="35" fillId="0" borderId="28" xfId="133" applyFont="1" applyFill="1" applyBorder="1" applyAlignment="1">
      <alignment horizontal="center" vertical="center"/>
      <protection/>
    </xf>
    <xf numFmtId="0" fontId="35" fillId="0" borderId="28" xfId="133" applyFont="1" applyFill="1" applyBorder="1" applyAlignment="1" applyProtection="1">
      <alignment horizontal="center" vertical="center" wrapText="1"/>
      <protection/>
    </xf>
    <xf numFmtId="0" fontId="35" fillId="0" borderId="27" xfId="133" applyFont="1" applyFill="1" applyBorder="1" applyAlignment="1">
      <alignment horizontal="center" vertical="center"/>
      <protection/>
    </xf>
    <xf numFmtId="0" fontId="35" fillId="0" borderId="27" xfId="133" applyFont="1" applyFill="1" applyBorder="1" applyAlignment="1" applyProtection="1">
      <alignment horizontal="center" vertical="center" wrapText="1"/>
      <protection/>
    </xf>
    <xf numFmtId="0" fontId="35" fillId="0" borderId="30" xfId="133" applyFont="1" applyFill="1" applyBorder="1">
      <alignment/>
      <protection/>
    </xf>
    <xf numFmtId="0" fontId="35" fillId="0" borderId="30" xfId="133" applyFont="1" applyFill="1" applyBorder="1" applyAlignment="1">
      <alignment vertical="center" wrapText="1"/>
      <protection/>
    </xf>
    <xf numFmtId="169" fontId="35" fillId="0" borderId="30" xfId="133" applyNumberFormat="1" applyFont="1" applyFill="1" applyBorder="1" applyAlignment="1" applyProtection="1">
      <alignment vertical="center"/>
      <protection/>
    </xf>
    <xf numFmtId="0" fontId="35" fillId="0" borderId="31" xfId="0" applyFont="1" applyBorder="1" applyAlignment="1">
      <alignment horizontal="center" vertical="center" wrapText="1"/>
    </xf>
    <xf numFmtId="0" fontId="35" fillId="0" borderId="30" xfId="0" applyFont="1" applyFill="1" applyBorder="1" applyAlignment="1" applyProtection="1">
      <alignment horizontal="left" vertical="center" wrapText="1"/>
      <protection/>
    </xf>
    <xf numFmtId="0" fontId="35" fillId="0" borderId="30" xfId="0" applyFont="1" applyBorder="1" applyAlignment="1" applyProtection="1">
      <alignment horizontal="left" vertical="center" wrapText="1"/>
      <protection/>
    </xf>
    <xf numFmtId="169" fontId="35" fillId="0" borderId="30" xfId="0" applyNumberFormat="1" applyFont="1" applyFill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/>
    </xf>
    <xf numFmtId="0" fontId="35" fillId="0" borderId="30" xfId="0" applyFont="1" applyBorder="1" applyAlignment="1">
      <alignment horizontal="left" vertical="center"/>
    </xf>
    <xf numFmtId="0" fontId="119" fillId="0" borderId="0" xfId="0" applyFont="1" applyBorder="1" applyAlignment="1" applyProtection="1">
      <alignment/>
      <protection/>
    </xf>
    <xf numFmtId="0" fontId="117" fillId="0" borderId="0" xfId="0" applyFont="1" applyAlignment="1">
      <alignment/>
    </xf>
    <xf numFmtId="0" fontId="35" fillId="0" borderId="31" xfId="0" applyFont="1" applyFill="1" applyBorder="1" applyAlignment="1" applyProtection="1">
      <alignment horizontal="center" vertical="center"/>
      <protection/>
    </xf>
    <xf numFmtId="0" fontId="35" fillId="0" borderId="31" xfId="0" applyFont="1" applyBorder="1" applyAlignment="1">
      <alignment horizontal="center" vertical="center"/>
    </xf>
    <xf numFmtId="0" fontId="35" fillId="0" borderId="28" xfId="0" applyFont="1" applyBorder="1" applyAlignment="1" applyProtection="1">
      <alignment horizontal="center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86" fontId="35" fillId="0" borderId="30" xfId="0" applyNumberFormat="1" applyFont="1" applyBorder="1" applyAlignment="1" applyProtection="1">
      <alignment horizontal="right" vertical="center" wrapText="1"/>
      <protection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0" fontId="119" fillId="0" borderId="0" xfId="0" applyFont="1" applyFill="1" applyAlignment="1">
      <alignment horizontal="center"/>
    </xf>
    <xf numFmtId="0" fontId="121" fillId="0" borderId="0" xfId="0" applyFont="1" applyFill="1" applyAlignment="1">
      <alignment/>
    </xf>
    <xf numFmtId="0" fontId="119" fillId="0" borderId="0" xfId="0" applyFont="1" applyFill="1" applyAlignment="1">
      <alignment/>
    </xf>
    <xf numFmtId="0" fontId="35" fillId="0" borderId="31" xfId="0" applyFont="1" applyBorder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35" fillId="71" borderId="31" xfId="0" applyFont="1" applyFill="1" applyBorder="1" applyAlignment="1" applyProtection="1">
      <alignment horizontal="center" vertical="center" wrapText="1"/>
      <protection/>
    </xf>
    <xf numFmtId="0" fontId="35" fillId="71" borderId="28" xfId="0" applyFont="1" applyFill="1" applyBorder="1" applyAlignment="1" applyProtection="1">
      <alignment horizontal="center" vertical="center" wrapText="1"/>
      <protection/>
    </xf>
    <xf numFmtId="0" fontId="35" fillId="71" borderId="27" xfId="0" applyFont="1" applyFill="1" applyBorder="1" applyAlignment="1" applyProtection="1">
      <alignment horizontal="center" vertical="center" wrapText="1"/>
      <protection/>
    </xf>
    <xf numFmtId="0" fontId="35" fillId="71" borderId="30" xfId="0" applyNumberFormat="1" applyFont="1" applyFill="1" applyBorder="1" applyAlignment="1">
      <alignment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69" fontId="35" fillId="71" borderId="30" xfId="0" applyNumberFormat="1" applyFont="1" applyFill="1" applyBorder="1" applyAlignment="1" applyProtection="1">
      <alignment vertical="center"/>
      <protection/>
    </xf>
    <xf numFmtId="169" fontId="35" fillId="0" borderId="30" xfId="0" applyNumberFormat="1" applyFont="1" applyBorder="1" applyAlignment="1" applyProtection="1">
      <alignment vertical="center"/>
      <protection/>
    </xf>
    <xf numFmtId="169" fontId="4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169" fontId="59" fillId="0" borderId="0" xfId="0" applyNumberFormat="1" applyFont="1" applyAlignment="1">
      <alignment/>
    </xf>
    <xf numFmtId="0" fontId="106" fillId="0" borderId="0" xfId="0" applyFont="1" applyBorder="1" applyAlignment="1">
      <alignment/>
    </xf>
    <xf numFmtId="0" fontId="35" fillId="0" borderId="30" xfId="0" applyFont="1" applyBorder="1" applyAlignment="1">
      <alignment vertical="center" wrapText="1"/>
    </xf>
    <xf numFmtId="173" fontId="35" fillId="0" borderId="30" xfId="0" applyNumberFormat="1" applyFont="1" applyBorder="1" applyAlignment="1">
      <alignment horizontal="right" vertical="center"/>
    </xf>
    <xf numFmtId="173" fontId="35" fillId="0" borderId="30" xfId="0" applyNumberFormat="1" applyFont="1" applyBorder="1" applyAlignment="1">
      <alignment horizontal="center" vertical="center"/>
    </xf>
    <xf numFmtId="173" fontId="35" fillId="0" borderId="30" xfId="0" applyNumberFormat="1" applyFont="1" applyBorder="1" applyAlignment="1">
      <alignment vertical="center"/>
    </xf>
    <xf numFmtId="0" fontId="48" fillId="0" borderId="0" xfId="0" applyFont="1" applyBorder="1" applyAlignment="1" applyProtection="1">
      <alignment/>
      <protection/>
    </xf>
    <xf numFmtId="173" fontId="59" fillId="0" borderId="0" xfId="0" applyNumberFormat="1" applyFont="1" applyAlignment="1">
      <alignment/>
    </xf>
    <xf numFmtId="176" fontId="35" fillId="0" borderId="30" xfId="0" applyNumberFormat="1" applyFont="1" applyBorder="1" applyAlignment="1">
      <alignment vertical="center"/>
    </xf>
    <xf numFmtId="0" fontId="35" fillId="0" borderId="32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168" fontId="0" fillId="0" borderId="30" xfId="0" applyNumberFormat="1" applyFont="1" applyBorder="1" applyAlignment="1">
      <alignment horizontal="right" vertical="center"/>
    </xf>
    <xf numFmtId="173" fontId="35" fillId="71" borderId="30" xfId="0" applyNumberFormat="1" applyFont="1" applyFill="1" applyBorder="1" applyAlignment="1">
      <alignment vertical="center"/>
    </xf>
    <xf numFmtId="0" fontId="35" fillId="0" borderId="31" xfId="0" applyFont="1" applyFill="1" applyBorder="1" applyAlignment="1">
      <alignment vertical="center"/>
    </xf>
    <xf numFmtId="0" fontId="35" fillId="0" borderId="28" xfId="0" applyFont="1" applyFill="1" applyBorder="1" applyAlignment="1">
      <alignment vertical="center"/>
    </xf>
    <xf numFmtId="0" fontId="35" fillId="0" borderId="32" xfId="0" applyFont="1" applyFill="1" applyBorder="1" applyAlignment="1" applyProtection="1">
      <alignment horizontal="right" vertical="center"/>
      <protection/>
    </xf>
    <xf numFmtId="0" fontId="35" fillId="0" borderId="30" xfId="0" applyFont="1" applyBorder="1" applyAlignment="1" applyProtection="1">
      <alignment horizontal="left" indent="2"/>
      <protection/>
    </xf>
    <xf numFmtId="168" fontId="35" fillId="0" borderId="30" xfId="0" applyNumberFormat="1" applyFont="1" applyBorder="1" applyAlignment="1">
      <alignment/>
    </xf>
    <xf numFmtId="0" fontId="48" fillId="0" borderId="0" xfId="0" applyFont="1" applyAlignment="1" applyProtection="1">
      <alignment horizontal="left"/>
      <protection/>
    </xf>
    <xf numFmtId="0" fontId="35" fillId="0" borderId="30" xfId="0" applyFont="1" applyBorder="1" applyAlignment="1" applyProtection="1">
      <alignment horizontal="center" vertical="center"/>
      <protection/>
    </xf>
    <xf numFmtId="167" fontId="35" fillId="0" borderId="30" xfId="0" applyNumberFormat="1" applyFont="1" applyBorder="1" applyAlignment="1">
      <alignment vertical="center"/>
    </xf>
    <xf numFmtId="167" fontId="35" fillId="71" borderId="30" xfId="0" applyNumberFormat="1" applyFont="1" applyFill="1" applyBorder="1" applyAlignment="1">
      <alignment vertical="center"/>
    </xf>
    <xf numFmtId="0" fontId="35" fillId="0" borderId="28" xfId="0" applyNumberFormat="1" applyFont="1" applyFill="1" applyBorder="1" applyAlignment="1" applyProtection="1">
      <alignment horizontal="center" vertical="center"/>
      <protection/>
    </xf>
    <xf numFmtId="0" fontId="35" fillId="0" borderId="32" xfId="0" applyFont="1" applyFill="1" applyBorder="1" applyAlignment="1">
      <alignment vertical="center" wrapText="1"/>
    </xf>
    <xf numFmtId="166" fontId="35" fillId="0" borderId="30" xfId="122" applyNumberFormat="1" applyFont="1" applyFill="1" applyBorder="1" applyAlignment="1" applyProtection="1">
      <alignment/>
      <protection/>
    </xf>
    <xf numFmtId="0" fontId="21" fillId="0" borderId="0" xfId="139" applyFont="1">
      <alignment/>
      <protection/>
    </xf>
    <xf numFmtId="0" fontId="35" fillId="0" borderId="31" xfId="139" applyFont="1" applyFill="1" applyBorder="1" applyAlignment="1" applyProtection="1">
      <alignment horizontal="center" vertical="center" wrapText="1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3" fontId="35" fillId="0" borderId="33" xfId="0" applyNumberFormat="1" applyFont="1" applyFill="1" applyBorder="1" applyAlignment="1" applyProtection="1">
      <alignment horizontal="center" vertical="center"/>
      <protection/>
    </xf>
    <xf numFmtId="0" fontId="35" fillId="71" borderId="30" xfId="0" applyFont="1" applyFill="1" applyBorder="1" applyAlignment="1" applyProtection="1">
      <alignment horizontal="left" vertical="center" wrapText="1"/>
      <protection/>
    </xf>
    <xf numFmtId="3" fontId="35" fillId="71" borderId="30" xfId="0" applyNumberFormat="1" applyFont="1" applyFill="1" applyBorder="1" applyAlignment="1" applyProtection="1">
      <alignment horizontal="center" vertical="center" wrapText="1"/>
      <protection/>
    </xf>
    <xf numFmtId="168" fontId="35" fillId="71" borderId="30" xfId="0" applyNumberFormat="1" applyFont="1" applyFill="1" applyBorder="1" applyAlignment="1" applyProtection="1">
      <alignment horizontal="center" vertical="center" wrapText="1"/>
      <protection/>
    </xf>
    <xf numFmtId="0" fontId="35" fillId="0" borderId="30" xfId="0" applyFont="1" applyFill="1" applyBorder="1" applyAlignment="1" applyProtection="1">
      <alignment horizontal="center" vertical="center"/>
      <protection/>
    </xf>
    <xf numFmtId="0" fontId="35" fillId="0" borderId="31" xfId="0" applyFont="1" applyFill="1" applyBorder="1" applyAlignment="1" applyProtection="1">
      <alignment vertical="center"/>
      <protection/>
    </xf>
    <xf numFmtId="0" fontId="35" fillId="0" borderId="28" xfId="0" applyFont="1" applyFill="1" applyBorder="1" applyAlignment="1" applyProtection="1">
      <alignment vertical="center"/>
      <protection/>
    </xf>
    <xf numFmtId="0" fontId="35" fillId="0" borderId="28" xfId="0" applyFont="1" applyFill="1" applyBorder="1" applyAlignment="1" applyProtection="1">
      <alignment horizontal="center" vertical="center"/>
      <protection/>
    </xf>
    <xf numFmtId="0" fontId="35" fillId="0" borderId="30" xfId="0" applyFont="1" applyFill="1" applyBorder="1" applyAlignment="1">
      <alignment horizontal="left" vertical="center" wrapText="1"/>
    </xf>
    <xf numFmtId="169" fontId="35" fillId="0" borderId="30" xfId="0" applyNumberFormat="1" applyFont="1" applyFill="1" applyBorder="1" applyAlignment="1" applyProtection="1">
      <alignment horizontal="left" vertical="center" wrapText="1"/>
      <protection/>
    </xf>
    <xf numFmtId="170" fontId="35" fillId="0" borderId="30" xfId="0" applyNumberFormat="1" applyFont="1" applyFill="1" applyBorder="1" applyAlignment="1" applyProtection="1">
      <alignment horizontal="left" vertical="center" wrapText="1"/>
      <protection/>
    </xf>
    <xf numFmtId="170" fontId="35" fillId="0" borderId="30" xfId="0" applyNumberFormat="1" applyFont="1" applyFill="1" applyBorder="1" applyAlignment="1" applyProtection="1">
      <alignment vertical="center"/>
      <protection/>
    </xf>
    <xf numFmtId="0" fontId="48" fillId="0" borderId="0" xfId="0" applyFont="1" applyFill="1" applyAlignment="1">
      <alignment/>
    </xf>
    <xf numFmtId="0" fontId="21" fillId="0" borderId="0" xfId="0" applyFont="1" applyFill="1" applyAlignment="1">
      <alignment/>
    </xf>
    <xf numFmtId="169" fontId="48" fillId="0" borderId="0" xfId="0" applyNumberFormat="1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horizontal="left" wrapText="1"/>
      <protection/>
    </xf>
    <xf numFmtId="169" fontId="35" fillId="0" borderId="30" xfId="0" applyNumberFormat="1" applyFont="1" applyFill="1" applyBorder="1" applyAlignment="1" applyProtection="1">
      <alignment vertical="center"/>
      <protection/>
    </xf>
    <xf numFmtId="171" fontId="35" fillId="0" borderId="30" xfId="0" applyNumberFormat="1" applyFont="1" applyFill="1" applyBorder="1" applyAlignment="1" applyProtection="1">
      <alignment vertical="center"/>
      <protection/>
    </xf>
    <xf numFmtId="0" fontId="35" fillId="0" borderId="30" xfId="0" applyFont="1" applyBorder="1" applyAlignment="1" applyProtection="1">
      <alignment horizontal="left" vertical="top" wrapText="1"/>
      <protection/>
    </xf>
    <xf numFmtId="169" fontId="35" fillId="0" borderId="30" xfId="0" applyNumberFormat="1" applyFont="1" applyBorder="1" applyAlignment="1" applyProtection="1">
      <alignment vertical="top"/>
      <protection/>
    </xf>
    <xf numFmtId="0" fontId="35" fillId="0" borderId="30" xfId="0" applyFont="1" applyBorder="1" applyAlignment="1">
      <alignment vertical="top"/>
    </xf>
    <xf numFmtId="0" fontId="35" fillId="0" borderId="28" xfId="0" applyFont="1" applyFill="1" applyBorder="1" applyAlignment="1">
      <alignment horizontal="right" vertical="center"/>
    </xf>
    <xf numFmtId="4" fontId="35" fillId="0" borderId="30" xfId="0" applyNumberFormat="1" applyFont="1" applyBorder="1" applyAlignment="1">
      <alignment horizontal="center"/>
    </xf>
    <xf numFmtId="0" fontId="116" fillId="0" borderId="0" xfId="0" applyFont="1" applyBorder="1" applyAlignment="1" applyProtection="1">
      <alignment horizontal="left"/>
      <protection/>
    </xf>
    <xf numFmtId="0" fontId="116" fillId="0" borderId="0" xfId="0" applyFont="1" applyBorder="1" applyAlignment="1" applyProtection="1">
      <alignment/>
      <protection/>
    </xf>
    <xf numFmtId="168" fontId="35" fillId="0" borderId="30" xfId="144" applyNumberFormat="1" applyFont="1" applyFill="1" applyBorder="1" applyAlignment="1" applyProtection="1">
      <alignment horizontal="center" vertical="center"/>
      <protection/>
    </xf>
    <xf numFmtId="169" fontId="35" fillId="0" borderId="30" xfId="0" applyNumberFormat="1" applyFont="1" applyBorder="1" applyAlignment="1" applyProtection="1">
      <alignment horizontal="center" vertical="center"/>
      <protection/>
    </xf>
    <xf numFmtId="0" fontId="122" fillId="0" borderId="0" xfId="0" applyFont="1" applyBorder="1" applyAlignment="1" applyProtection="1">
      <alignment/>
      <protection/>
    </xf>
    <xf numFmtId="169" fontId="35" fillId="0" borderId="30" xfId="0" applyNumberFormat="1" applyFont="1" applyBorder="1" applyAlignment="1">
      <alignment vertical="center"/>
    </xf>
    <xf numFmtId="0" fontId="35" fillId="0" borderId="30" xfId="0" applyFont="1" applyBorder="1" applyAlignment="1">
      <alignment horizontal="left" vertical="center" wrapText="1" indent="1"/>
    </xf>
    <xf numFmtId="0" fontId="116" fillId="71" borderId="0" xfId="0" applyFont="1" applyFill="1" applyBorder="1" applyAlignment="1" applyProtection="1">
      <alignment/>
      <protection/>
    </xf>
    <xf numFmtId="0" fontId="35" fillId="71" borderId="31" xfId="0" applyFont="1" applyFill="1" applyBorder="1" applyAlignment="1" applyProtection="1">
      <alignment horizontal="center" vertical="center"/>
      <protection/>
    </xf>
    <xf numFmtId="0" fontId="35" fillId="71" borderId="28" xfId="0" applyFont="1" applyFill="1" applyBorder="1" applyAlignment="1" applyProtection="1">
      <alignment horizontal="center" vertical="center"/>
      <protection/>
    </xf>
    <xf numFmtId="0" fontId="35" fillId="71" borderId="30" xfId="0" applyFont="1" applyFill="1" applyBorder="1" applyAlignment="1">
      <alignment/>
    </xf>
    <xf numFmtId="0" fontId="35" fillId="71" borderId="30" xfId="0" applyFont="1" applyFill="1" applyBorder="1" applyAlignment="1" applyProtection="1">
      <alignment horizontal="left"/>
      <protection/>
    </xf>
    <xf numFmtId="168" fontId="35" fillId="71" borderId="30" xfId="0" applyNumberFormat="1" applyFont="1" applyFill="1" applyBorder="1" applyAlignment="1">
      <alignment horizontal="center"/>
    </xf>
    <xf numFmtId="3" fontId="35" fillId="71" borderId="30" xfId="0" applyNumberFormat="1" applyFont="1" applyFill="1" applyBorder="1" applyAlignment="1">
      <alignment/>
    </xf>
    <xf numFmtId="169" fontId="35" fillId="71" borderId="30" xfId="0" applyNumberFormat="1" applyFont="1" applyFill="1" applyBorder="1" applyAlignment="1">
      <alignment/>
    </xf>
    <xf numFmtId="0" fontId="48" fillId="71" borderId="0" xfId="0" applyFont="1" applyFill="1" applyBorder="1" applyAlignment="1" applyProtection="1">
      <alignment/>
      <protection/>
    </xf>
    <xf numFmtId="0" fontId="21" fillId="71" borderId="0" xfId="0" applyFont="1" applyFill="1" applyAlignment="1">
      <alignment/>
    </xf>
    <xf numFmtId="0" fontId="35" fillId="0" borderId="31" xfId="0" applyFont="1" applyFill="1" applyBorder="1" applyAlignment="1" applyProtection="1">
      <alignment horizontal="center" vertical="center" wrapText="1"/>
      <protection/>
    </xf>
    <xf numFmtId="0" fontId="119" fillId="0" borderId="0" xfId="0" applyFont="1" applyBorder="1" applyAlignment="1" applyProtection="1">
      <alignment horizontal="right"/>
      <protection/>
    </xf>
    <xf numFmtId="0" fontId="116" fillId="0" borderId="0" xfId="0" applyFont="1" applyBorder="1" applyAlignment="1">
      <alignment horizontal="left" vertical="center"/>
    </xf>
    <xf numFmtId="0" fontId="35" fillId="0" borderId="31" xfId="133" applyFont="1" applyFill="1" applyBorder="1" applyAlignment="1">
      <alignment horizontal="center" vertical="center" wrapText="1"/>
      <protection/>
    </xf>
    <xf numFmtId="0" fontId="35" fillId="0" borderId="30" xfId="133" applyFont="1" applyFill="1" applyBorder="1" applyAlignment="1">
      <alignment vertical="center"/>
      <protection/>
    </xf>
    <xf numFmtId="0" fontId="35" fillId="0" borderId="33" xfId="133" applyFont="1" applyFill="1" applyBorder="1" applyAlignment="1">
      <alignment horizontal="center" vertical="center" wrapText="1"/>
      <protection/>
    </xf>
    <xf numFmtId="0" fontId="35" fillId="0" borderId="30" xfId="133" applyFont="1" applyFill="1" applyBorder="1" applyAlignment="1">
      <alignment horizontal="center" vertical="center" wrapText="1"/>
      <protection/>
    </xf>
    <xf numFmtId="0" fontId="35" fillId="0" borderId="34" xfId="0" applyFont="1" applyFill="1" applyBorder="1" applyAlignment="1" applyProtection="1">
      <alignment vertical="center" wrapText="1"/>
      <protection/>
    </xf>
    <xf numFmtId="0" fontId="35" fillId="0" borderId="35" xfId="0" applyFont="1" applyFill="1" applyBorder="1" applyAlignment="1" applyProtection="1">
      <alignment vertical="center" wrapText="1"/>
      <protection/>
    </xf>
    <xf numFmtId="0" fontId="35" fillId="0" borderId="33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left" vertical="center"/>
      <protection/>
    </xf>
    <xf numFmtId="0" fontId="116" fillId="71" borderId="0" xfId="0" applyFont="1" applyFill="1" applyAlignment="1">
      <alignment horizontal="center" vertical="center"/>
    </xf>
    <xf numFmtId="0" fontId="37" fillId="0" borderId="0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justify" vertical="center" wrapText="1"/>
      <protection/>
    </xf>
    <xf numFmtId="0" fontId="35" fillId="0" borderId="27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horizontal="center"/>
      <protection/>
    </xf>
    <xf numFmtId="49" fontId="38" fillId="0" borderId="0" xfId="0" applyNumberFormat="1" applyFont="1" applyBorder="1" applyAlignment="1" applyProtection="1">
      <alignment horizontal="left"/>
      <protection/>
    </xf>
    <xf numFmtId="0" fontId="38" fillId="0" borderId="0" xfId="0" applyFont="1" applyFill="1" applyBorder="1" applyAlignment="1" applyProtection="1">
      <alignment horizontal="left"/>
      <protection/>
    </xf>
    <xf numFmtId="0" fontId="119" fillId="0" borderId="0" xfId="0" applyFont="1" applyBorder="1" applyAlignment="1" applyProtection="1">
      <alignment horizontal="right" wrapText="1"/>
      <protection/>
    </xf>
    <xf numFmtId="0" fontId="116" fillId="0" borderId="0" xfId="0" applyFont="1" applyBorder="1" applyAlignment="1" applyProtection="1">
      <alignment horizontal="left"/>
      <protection/>
    </xf>
    <xf numFmtId="0" fontId="35" fillId="0" borderId="32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 applyProtection="1">
      <alignment horizontal="center" vertical="center" wrapText="1"/>
      <protection/>
    </xf>
    <xf numFmtId="0" fontId="35" fillId="0" borderId="32" xfId="0" applyFont="1" applyFill="1" applyBorder="1" applyAlignment="1" applyProtection="1">
      <alignment horizontal="center" vertical="center"/>
      <protection/>
    </xf>
    <xf numFmtId="0" fontId="35" fillId="0" borderId="27" xfId="0" applyFont="1" applyFill="1" applyBorder="1" applyAlignment="1" applyProtection="1">
      <alignment horizontal="center" vertical="center"/>
      <protection/>
    </xf>
    <xf numFmtId="0" fontId="119" fillId="0" borderId="0" xfId="0" applyFont="1" applyBorder="1" applyAlignment="1" applyProtection="1">
      <alignment horizontal="right"/>
      <protection/>
    </xf>
    <xf numFmtId="0" fontId="116" fillId="0" borderId="0" xfId="0" applyFont="1" applyBorder="1" applyAlignment="1" applyProtection="1">
      <alignment horizontal="left" wrapText="1"/>
      <protection/>
    </xf>
    <xf numFmtId="0" fontId="35" fillId="0" borderId="32" xfId="0" applyFont="1" applyFill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123" fillId="0" borderId="0" xfId="0" applyFont="1" applyBorder="1" applyAlignment="1">
      <alignment horizontal="right"/>
    </xf>
    <xf numFmtId="0" fontId="124" fillId="0" borderId="0" xfId="0" applyFont="1" applyBorder="1" applyAlignment="1" applyProtection="1">
      <alignment horizontal="left"/>
      <protection/>
    </xf>
    <xf numFmtId="0" fontId="41" fillId="0" borderId="32" xfId="0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7" xfId="0" applyFont="1" applyFill="1" applyBorder="1" applyAlignment="1" applyProtection="1">
      <alignment horizontal="center" vertical="center"/>
      <protection/>
    </xf>
    <xf numFmtId="0" fontId="41" fillId="0" borderId="27" xfId="0" applyFont="1" applyFill="1" applyBorder="1" applyAlignment="1" applyProtection="1">
      <alignment horizontal="center" vertical="center" wrapText="1"/>
      <protection/>
    </xf>
    <xf numFmtId="0" fontId="38" fillId="0" borderId="0" xfId="133" applyFont="1" applyBorder="1">
      <alignment/>
      <protection/>
    </xf>
    <xf numFmtId="0" fontId="125" fillId="0" borderId="0" xfId="0" applyFont="1" applyBorder="1" applyAlignment="1" applyProtection="1">
      <alignment horizontal="left"/>
      <protection/>
    </xf>
    <xf numFmtId="0" fontId="38" fillId="0" borderId="0" xfId="0" applyFont="1" applyBorder="1" applyAlignment="1" applyProtection="1">
      <alignment horizontal="left"/>
      <protection/>
    </xf>
    <xf numFmtId="0" fontId="119" fillId="0" borderId="0" xfId="0" applyFont="1" applyBorder="1" applyAlignment="1">
      <alignment horizontal="right"/>
    </xf>
    <xf numFmtId="49" fontId="116" fillId="0" borderId="30" xfId="133" applyNumberFormat="1" applyFont="1" applyBorder="1" applyAlignment="1" applyProtection="1">
      <alignment horizontal="left" vertical="center" wrapText="1"/>
      <protection/>
    </xf>
    <xf numFmtId="0" fontId="35" fillId="0" borderId="31" xfId="133" applyFont="1" applyFill="1" applyBorder="1" applyAlignment="1">
      <alignment horizontal="center" vertical="center" wrapText="1"/>
      <protection/>
    </xf>
    <xf numFmtId="0" fontId="35" fillId="71" borderId="31" xfId="133" applyFont="1" applyFill="1" applyBorder="1" applyAlignment="1">
      <alignment horizontal="center" vertical="center" wrapText="1"/>
      <protection/>
    </xf>
    <xf numFmtId="0" fontId="38" fillId="0" borderId="0" xfId="133" applyFont="1" applyBorder="1" applyAlignment="1" applyProtection="1">
      <alignment horizontal="left"/>
      <protection/>
    </xf>
    <xf numFmtId="0" fontId="35" fillId="0" borderId="31" xfId="133" applyFont="1" applyFill="1" applyBorder="1" applyAlignment="1">
      <alignment horizontal="center" vertical="center" wrapText="1"/>
      <protection/>
    </xf>
    <xf numFmtId="0" fontId="116" fillId="0" borderId="0" xfId="133" applyFont="1" applyBorder="1" applyAlignment="1">
      <alignment horizontal="left" vertical="center"/>
      <protection/>
    </xf>
    <xf numFmtId="0" fontId="119" fillId="0" borderId="0" xfId="133" applyFont="1" applyBorder="1" applyAlignment="1" applyProtection="1">
      <alignment horizontal="right"/>
      <protection/>
    </xf>
    <xf numFmtId="0" fontId="35" fillId="0" borderId="36" xfId="133" applyFont="1" applyFill="1" applyBorder="1" applyAlignment="1">
      <alignment horizontal="center" vertical="center" wrapText="1"/>
      <protection/>
    </xf>
    <xf numFmtId="0" fontId="35" fillId="0" borderId="37" xfId="133" applyFont="1" applyFill="1" applyBorder="1" applyAlignment="1">
      <alignment horizontal="center" vertical="center" wrapText="1"/>
      <protection/>
    </xf>
    <xf numFmtId="0" fontId="35" fillId="0" borderId="31" xfId="133" applyFont="1" applyBorder="1" applyAlignment="1">
      <alignment horizontal="center" vertical="center" wrapText="1"/>
      <protection/>
    </xf>
    <xf numFmtId="0" fontId="35" fillId="0" borderId="0" xfId="133" applyFont="1" applyBorder="1" applyAlignment="1">
      <alignment horizontal="center"/>
      <protection/>
    </xf>
    <xf numFmtId="0" fontId="116" fillId="0" borderId="0" xfId="133" applyFont="1" applyBorder="1" applyAlignment="1" applyProtection="1">
      <alignment horizontal="left"/>
      <protection/>
    </xf>
    <xf numFmtId="0" fontId="116" fillId="0" borderId="0" xfId="0" applyFont="1" applyBorder="1" applyAlignment="1" applyProtection="1">
      <alignment horizontal="left" vertical="center"/>
      <protection/>
    </xf>
    <xf numFmtId="0" fontId="116" fillId="0" borderId="0" xfId="0" applyFont="1" applyBorder="1" applyAlignment="1" applyProtection="1">
      <alignment horizontal="left"/>
      <protection/>
    </xf>
    <xf numFmtId="0" fontId="35" fillId="0" borderId="30" xfId="0" applyFont="1" applyBorder="1" applyAlignment="1" applyProtection="1">
      <alignment horizontal="center"/>
      <protection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116" fillId="0" borderId="0" xfId="0" applyFont="1" applyFill="1" applyBorder="1" applyAlignment="1" applyProtection="1">
      <alignment horizontal="left" vertical="center"/>
      <protection/>
    </xf>
    <xf numFmtId="0" fontId="119" fillId="0" borderId="0" xfId="0" applyFont="1" applyFill="1" applyBorder="1" applyAlignment="1" applyProtection="1">
      <alignment horizontal="right"/>
      <protection/>
    </xf>
    <xf numFmtId="0" fontId="35" fillId="0" borderId="36" xfId="0" applyFont="1" applyFill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0" fontId="116" fillId="0" borderId="0" xfId="133" applyFont="1" applyBorder="1" applyAlignment="1">
      <alignment horizontal="left"/>
      <protection/>
    </xf>
    <xf numFmtId="0" fontId="35" fillId="0" borderId="0" xfId="133" applyFont="1" applyBorder="1" applyAlignment="1">
      <alignment/>
      <protection/>
    </xf>
    <xf numFmtId="0" fontId="35" fillId="0" borderId="32" xfId="133" applyFont="1" applyFill="1" applyBorder="1" applyAlignment="1">
      <alignment horizontal="center" vertical="center" wrapText="1"/>
      <protection/>
    </xf>
    <xf numFmtId="0" fontId="35" fillId="0" borderId="27" xfId="133" applyFont="1" applyFill="1" applyBorder="1" applyAlignment="1">
      <alignment horizontal="center" vertical="center" wrapText="1"/>
      <protection/>
    </xf>
    <xf numFmtId="0" fontId="35" fillId="0" borderId="32" xfId="133" applyFont="1" applyFill="1" applyBorder="1" applyAlignment="1" applyProtection="1">
      <alignment horizontal="center" vertical="center"/>
      <protection/>
    </xf>
    <xf numFmtId="0" fontId="35" fillId="0" borderId="32" xfId="133" applyFont="1" applyBorder="1" applyAlignment="1">
      <alignment horizontal="center" vertical="center" wrapText="1"/>
      <protection/>
    </xf>
    <xf numFmtId="0" fontId="35" fillId="0" borderId="32" xfId="133" applyFont="1" applyBorder="1" applyAlignment="1" applyProtection="1">
      <alignment horizontal="center" vertical="center" wrapText="1"/>
      <protection/>
    </xf>
    <xf numFmtId="2" fontId="35" fillId="0" borderId="32" xfId="133" applyNumberFormat="1" applyFont="1" applyBorder="1" applyAlignment="1">
      <alignment horizontal="center" vertical="center" wrapText="1"/>
      <protection/>
    </xf>
    <xf numFmtId="0" fontId="35" fillId="0" borderId="27" xfId="133" applyFont="1" applyBorder="1" applyAlignment="1" applyProtection="1">
      <alignment horizontal="center" vertical="center" wrapText="1"/>
      <protection/>
    </xf>
    <xf numFmtId="0" fontId="116" fillId="0" borderId="0" xfId="133" applyFont="1" applyFill="1" applyBorder="1" applyAlignment="1">
      <alignment horizontal="left"/>
      <protection/>
    </xf>
    <xf numFmtId="0" fontId="24" fillId="0" borderId="0" xfId="133" applyFont="1" applyFill="1" applyBorder="1" applyAlignment="1" applyProtection="1">
      <alignment horizontal="center" vertical="center" wrapText="1"/>
      <protection/>
    </xf>
    <xf numFmtId="0" fontId="38" fillId="0" borderId="0" xfId="133" applyFont="1" applyFill="1" applyBorder="1">
      <alignment/>
      <protection/>
    </xf>
    <xf numFmtId="0" fontId="119" fillId="0" borderId="0" xfId="133" applyFont="1" applyFill="1" applyBorder="1" applyAlignment="1" applyProtection="1">
      <alignment horizontal="right"/>
      <protection/>
    </xf>
    <xf numFmtId="0" fontId="35" fillId="0" borderId="28" xfId="133" applyFont="1" applyFill="1" applyBorder="1" applyAlignment="1">
      <alignment horizontal="center" vertical="center" wrapText="1"/>
      <protection/>
    </xf>
    <xf numFmtId="0" fontId="35" fillId="0" borderId="31" xfId="133" applyFont="1" applyFill="1" applyBorder="1" applyAlignment="1" applyProtection="1">
      <alignment horizontal="center" vertical="center"/>
      <protection/>
    </xf>
    <xf numFmtId="0" fontId="35" fillId="0" borderId="31" xfId="133" applyFont="1" applyFill="1" applyBorder="1" applyAlignment="1" applyProtection="1">
      <alignment horizontal="center" vertical="center" wrapText="1"/>
      <protection/>
    </xf>
    <xf numFmtId="2" fontId="35" fillId="0" borderId="31" xfId="133" applyNumberFormat="1" applyFont="1" applyFill="1" applyBorder="1" applyAlignment="1">
      <alignment horizontal="center" vertical="center" wrapText="1"/>
      <protection/>
    </xf>
    <xf numFmtId="0" fontId="38" fillId="0" borderId="0" xfId="133" applyFont="1" applyFill="1" applyBorder="1" applyAlignment="1" applyProtection="1">
      <alignment horizontal="left"/>
      <protection/>
    </xf>
    <xf numFmtId="0" fontId="35" fillId="0" borderId="28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 applyProtection="1">
      <alignment horizontal="center" vertical="center" wrapText="1"/>
      <protection/>
    </xf>
    <xf numFmtId="0" fontId="35" fillId="0" borderId="31" xfId="0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116" fillId="0" borderId="0" xfId="0" applyFont="1" applyBorder="1" applyAlignment="1">
      <alignment horizontal="left"/>
    </xf>
    <xf numFmtId="0" fontId="35" fillId="0" borderId="31" xfId="0" applyFont="1" applyBorder="1" applyAlignment="1">
      <alignment horizontal="center" vertical="center"/>
    </xf>
    <xf numFmtId="0" fontId="35" fillId="0" borderId="3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 applyProtection="1">
      <alignment horizontal="center" vertical="center" wrapText="1"/>
      <protection/>
    </xf>
    <xf numFmtId="0" fontId="35" fillId="0" borderId="36" xfId="0" applyFont="1" applyFill="1" applyBorder="1" applyAlignment="1" applyProtection="1">
      <alignment horizontal="center" vertical="center"/>
      <protection/>
    </xf>
    <xf numFmtId="0" fontId="35" fillId="0" borderId="37" xfId="0" applyFont="1" applyFill="1" applyBorder="1" applyAlignment="1" applyProtection="1">
      <alignment horizontal="center" vertical="center"/>
      <protection/>
    </xf>
    <xf numFmtId="0" fontId="35" fillId="0" borderId="31" xfId="0" applyFont="1" applyFill="1" applyBorder="1" applyAlignment="1" applyProtection="1">
      <alignment horizontal="center" vertical="center"/>
      <protection/>
    </xf>
    <xf numFmtId="0" fontId="119" fillId="0" borderId="0" xfId="0" applyFont="1" applyBorder="1" applyAlignment="1" applyProtection="1">
      <alignment horizontal="right" vertical="center"/>
      <protection/>
    </xf>
    <xf numFmtId="0" fontId="116" fillId="0" borderId="0" xfId="0" applyFont="1" applyBorder="1" applyAlignment="1">
      <alignment horizontal="left" vertical="center"/>
    </xf>
    <xf numFmtId="0" fontId="35" fillId="0" borderId="31" xfId="0" applyFont="1" applyBorder="1" applyAlignment="1" applyProtection="1">
      <alignment horizontal="center" vertical="center" wrapText="1"/>
      <protection/>
    </xf>
    <xf numFmtId="0" fontId="35" fillId="71" borderId="31" xfId="0" applyFont="1" applyFill="1" applyBorder="1" applyAlignment="1" applyProtection="1">
      <alignment horizontal="center" vertical="center" wrapText="1"/>
      <protection/>
    </xf>
    <xf numFmtId="0" fontId="116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5" fillId="72" borderId="32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/>
    </xf>
    <xf numFmtId="0" fontId="116" fillId="0" borderId="0" xfId="0" applyFont="1" applyBorder="1" applyAlignment="1">
      <alignment horizontal="left" vertical="center"/>
    </xf>
    <xf numFmtId="0" fontId="119" fillId="0" borderId="0" xfId="0" applyFont="1" applyBorder="1" applyAlignment="1">
      <alignment horizontal="right" vertical="center"/>
    </xf>
    <xf numFmtId="0" fontId="48" fillId="0" borderId="0" xfId="0" applyFont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Fill="1" applyBorder="1" applyAlignment="1" applyProtection="1">
      <alignment horizontal="center" vertical="center" wrapText="1"/>
      <protection/>
    </xf>
    <xf numFmtId="0" fontId="116" fillId="0" borderId="30" xfId="0" applyFont="1" applyBorder="1" applyAlignment="1" applyProtection="1">
      <alignment horizontal="left" vertical="center"/>
      <protection/>
    </xf>
    <xf numFmtId="0" fontId="35" fillId="0" borderId="32" xfId="139" applyFont="1" applyFill="1" applyBorder="1" applyAlignment="1" applyProtection="1">
      <alignment horizontal="center" vertical="center" wrapText="1"/>
      <protection/>
    </xf>
    <xf numFmtId="0" fontId="35" fillId="0" borderId="33" xfId="0" applyFont="1" applyFill="1" applyBorder="1" applyAlignment="1" applyProtection="1">
      <alignment horizontal="center" vertical="center"/>
      <protection/>
    </xf>
    <xf numFmtId="0" fontId="35" fillId="0" borderId="37" xfId="0" applyFont="1" applyFill="1" applyBorder="1" applyAlignment="1" applyProtection="1">
      <alignment horizontal="center"/>
      <protection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 applyProtection="1">
      <alignment horizontal="left"/>
      <protection/>
    </xf>
    <xf numFmtId="0" fontId="116" fillId="0" borderId="0" xfId="0" applyFont="1" applyFill="1" applyBorder="1" applyAlignment="1" applyProtection="1">
      <alignment horizontal="left"/>
      <protection/>
    </xf>
    <xf numFmtId="0" fontId="35" fillId="0" borderId="36" xfId="0" applyFont="1" applyFill="1" applyBorder="1" applyAlignment="1" applyProtection="1">
      <alignment horizontal="center"/>
      <protection/>
    </xf>
    <xf numFmtId="0" fontId="48" fillId="0" borderId="0" xfId="0" applyFont="1" applyBorder="1" applyAlignment="1">
      <alignment horizontal="left"/>
    </xf>
    <xf numFmtId="0" fontId="35" fillId="0" borderId="28" xfId="0" applyFont="1" applyFill="1" applyBorder="1" applyAlignment="1" applyProtection="1">
      <alignment horizontal="center" vertical="center"/>
      <protection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 applyProtection="1">
      <alignment horizontal="left" wrapText="1"/>
      <protection/>
    </xf>
    <xf numFmtId="0" fontId="35" fillId="0" borderId="36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 applyProtection="1">
      <alignment horizontal="center" vertical="center" wrapText="1"/>
      <protection/>
    </xf>
    <xf numFmtId="0" fontId="116" fillId="0" borderId="25" xfId="0" applyFont="1" applyBorder="1" applyAlignment="1" applyProtection="1">
      <alignment horizontal="left" vertical="center"/>
      <protection/>
    </xf>
    <xf numFmtId="0" fontId="35" fillId="0" borderId="0" xfId="0" applyFont="1" applyBorder="1" applyAlignment="1">
      <alignment vertical="center" wrapText="1"/>
    </xf>
    <xf numFmtId="0" fontId="35" fillId="0" borderId="27" xfId="0" applyFont="1" applyBorder="1" applyAlignment="1" applyProtection="1">
      <alignment horizontal="center" vertical="center" wrapText="1"/>
      <protection/>
    </xf>
    <xf numFmtId="0" fontId="119" fillId="71" borderId="0" xfId="0" applyFont="1" applyFill="1" applyBorder="1" applyAlignment="1" applyProtection="1">
      <alignment horizontal="right"/>
      <protection/>
    </xf>
    <xf numFmtId="0" fontId="35" fillId="71" borderId="28" xfId="0" applyFont="1" applyFill="1" applyBorder="1" applyAlignment="1" applyProtection="1">
      <alignment horizontal="center" vertical="center" wrapText="1"/>
      <protection/>
    </xf>
    <xf numFmtId="0" fontId="35" fillId="71" borderId="32" xfId="0" applyFont="1" applyFill="1" applyBorder="1" applyAlignment="1" applyProtection="1">
      <alignment horizontal="center" vertical="center"/>
      <protection/>
    </xf>
  </cellXfs>
  <cellStyles count="155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2" xfId="19"/>
    <cellStyle name="20% - Énfasis2 2" xfId="20"/>
    <cellStyle name="20% - Énfasis2 2 2" xfId="21"/>
    <cellStyle name="20% - Énfasis2 3" xfId="22"/>
    <cellStyle name="20% - Énfasis3" xfId="23"/>
    <cellStyle name="20% - Énfasis3 2" xfId="24"/>
    <cellStyle name="20% - Énfasis3 2 2" xfId="25"/>
    <cellStyle name="20% - Énfasis3 3" xfId="26"/>
    <cellStyle name="20% - Énfasis4" xfId="27"/>
    <cellStyle name="20% - Énfasis4 2" xfId="28"/>
    <cellStyle name="20% - Énfasis4 2 2" xfId="29"/>
    <cellStyle name="20% - Énfasis4 3" xfId="30"/>
    <cellStyle name="20% - Énfasis5" xfId="31"/>
    <cellStyle name="20% - Énfasis5 2" xfId="32"/>
    <cellStyle name="20% - Énfasis5 2 2" xfId="33"/>
    <cellStyle name="20% - Énfasis5 3" xfId="34"/>
    <cellStyle name="20% - Énfasis6" xfId="35"/>
    <cellStyle name="20% - Énfasis6 2" xfId="36"/>
    <cellStyle name="20% - Énfasis6 2 2" xfId="37"/>
    <cellStyle name="20% - Énfasis6 3" xfId="38"/>
    <cellStyle name="40% - Énfasis1" xfId="39"/>
    <cellStyle name="40% - Énfasis1 2" xfId="40"/>
    <cellStyle name="40% - Énfasis1 2 2" xfId="41"/>
    <cellStyle name="40% - Énfasis1 3" xfId="42"/>
    <cellStyle name="40% - Énfasis2" xfId="43"/>
    <cellStyle name="40% - Énfasis2 2" xfId="44"/>
    <cellStyle name="40% - Énfasis2 2 2" xfId="45"/>
    <cellStyle name="40% - Énfasis2 3" xfId="46"/>
    <cellStyle name="40% - Énfasis3" xfId="47"/>
    <cellStyle name="40% - Énfasis3 2" xfId="48"/>
    <cellStyle name="40% - Énfasis3 2 2" xfId="49"/>
    <cellStyle name="40% - Énfasis3 3" xfId="50"/>
    <cellStyle name="40% - Énfasis4" xfId="51"/>
    <cellStyle name="40% - Énfasis4 2" xfId="52"/>
    <cellStyle name="40% - Énfasis4 2 2" xfId="53"/>
    <cellStyle name="40% - Énfasis4 3" xfId="54"/>
    <cellStyle name="40% - Énfasis5" xfId="55"/>
    <cellStyle name="40% - Énfasis5 2" xfId="56"/>
    <cellStyle name="40% - Énfasis5 2 2" xfId="57"/>
    <cellStyle name="40% - Énfasis5 3" xfId="58"/>
    <cellStyle name="40% - Énfasis6" xfId="59"/>
    <cellStyle name="40% - Énfasis6 2" xfId="60"/>
    <cellStyle name="40% - Énfasis6 2 2" xfId="61"/>
    <cellStyle name="40% - Énfasis6 3" xfId="62"/>
    <cellStyle name="60% - Énfasis1" xfId="63"/>
    <cellStyle name="60% - Énfasis1 2" xfId="64"/>
    <cellStyle name="60% - Énfasis1 3" xfId="65"/>
    <cellStyle name="60% - Énfasis2" xfId="66"/>
    <cellStyle name="60% - Énfasis2 2" xfId="67"/>
    <cellStyle name="60% - Énfasis2 3" xfId="68"/>
    <cellStyle name="60% - Énfasis3" xfId="69"/>
    <cellStyle name="60% - Énfasis3 2" xfId="70"/>
    <cellStyle name="60% - Énfasis3 3" xfId="71"/>
    <cellStyle name="60% - Énfasis4" xfId="72"/>
    <cellStyle name="60% - Énfasis4 2" xfId="73"/>
    <cellStyle name="60% - Énfasis4 3" xfId="74"/>
    <cellStyle name="60% - Énfasis5" xfId="75"/>
    <cellStyle name="60% - Énfasis5 2" xfId="76"/>
    <cellStyle name="60% - Énfasis5 3" xfId="77"/>
    <cellStyle name="60% - Énfasis6" xfId="78"/>
    <cellStyle name="60% - Énfasis6 2" xfId="79"/>
    <cellStyle name="60% - Énfasis6 3" xfId="80"/>
    <cellStyle name="Buena" xfId="81"/>
    <cellStyle name="Buena 2" xfId="82"/>
    <cellStyle name="Buena 3" xfId="83"/>
    <cellStyle name="Cálculo" xfId="84"/>
    <cellStyle name="Cálculo 2" xfId="85"/>
    <cellStyle name="Cálculo 3" xfId="86"/>
    <cellStyle name="Celda de comprobación" xfId="87"/>
    <cellStyle name="Celda de comprobación 2" xfId="88"/>
    <cellStyle name="Celda de comprobación 3" xfId="89"/>
    <cellStyle name="Celda vinculada" xfId="90"/>
    <cellStyle name="Celda vinculada 2" xfId="91"/>
    <cellStyle name="Celda vinculada 3" xfId="92"/>
    <cellStyle name="Encabezado 4" xfId="93"/>
    <cellStyle name="Encabezado 4 2" xfId="94"/>
    <cellStyle name="Encabezado 4 3" xfId="95"/>
    <cellStyle name="Énfasis1" xfId="96"/>
    <cellStyle name="Énfasis1 2" xfId="97"/>
    <cellStyle name="Énfasis1 3" xfId="98"/>
    <cellStyle name="Énfasis2" xfId="99"/>
    <cellStyle name="Énfasis2 2" xfId="100"/>
    <cellStyle name="Énfasis2 3" xfId="101"/>
    <cellStyle name="Énfasis3" xfId="102"/>
    <cellStyle name="Énfasis3 2" xfId="103"/>
    <cellStyle name="Énfasis3 3" xfId="104"/>
    <cellStyle name="Énfasis4" xfId="105"/>
    <cellStyle name="Énfasis4 2" xfId="106"/>
    <cellStyle name="Énfasis4 3" xfId="107"/>
    <cellStyle name="Énfasis5" xfId="108"/>
    <cellStyle name="Énfasis5 2" xfId="109"/>
    <cellStyle name="Énfasis5 3" xfId="110"/>
    <cellStyle name="Énfasis6" xfId="111"/>
    <cellStyle name="Énfasis6 2" xfId="112"/>
    <cellStyle name="Énfasis6 3" xfId="113"/>
    <cellStyle name="Entrada" xfId="114"/>
    <cellStyle name="Entrada 2" xfId="115"/>
    <cellStyle name="Entrada 3" xfId="116"/>
    <cellStyle name="Hyperlink" xfId="117"/>
    <cellStyle name="Followed Hyperlink" xfId="118"/>
    <cellStyle name="Incorrecto" xfId="119"/>
    <cellStyle name="Incorrecto 2" xfId="120"/>
    <cellStyle name="Incorrecto 3" xfId="121"/>
    <cellStyle name="Comma" xfId="122"/>
    <cellStyle name="Comma [0]" xfId="123"/>
    <cellStyle name="Millares 2" xfId="124"/>
    <cellStyle name="Millares 3" xfId="125"/>
    <cellStyle name="Millares 4" xfId="126"/>
    <cellStyle name="Millares 5" xfId="127"/>
    <cellStyle name="Currency" xfId="128"/>
    <cellStyle name="Currency [0]" xfId="129"/>
    <cellStyle name="Neutral" xfId="130"/>
    <cellStyle name="Neutral 2" xfId="131"/>
    <cellStyle name="Neutral 3" xfId="132"/>
    <cellStyle name="Normal 2" xfId="133"/>
    <cellStyle name="Normal 2 2" xfId="134"/>
    <cellStyle name="Normal 2 3" xfId="135"/>
    <cellStyle name="Normal 3" xfId="136"/>
    <cellStyle name="Normal 4" xfId="137"/>
    <cellStyle name="Normal 5" xfId="138"/>
    <cellStyle name="Normal_VI.14" xfId="139"/>
    <cellStyle name="Notas" xfId="140"/>
    <cellStyle name="Notas 2" xfId="141"/>
    <cellStyle name="Notas 2 2" xfId="142"/>
    <cellStyle name="Notas 3" xfId="143"/>
    <cellStyle name="Percent" xfId="144"/>
    <cellStyle name="Salida" xfId="145"/>
    <cellStyle name="Salida 2" xfId="146"/>
    <cellStyle name="Salida 3" xfId="147"/>
    <cellStyle name="Texto de advertencia" xfId="148"/>
    <cellStyle name="Texto de advertencia 2" xfId="149"/>
    <cellStyle name="Texto de advertencia 3" xfId="150"/>
    <cellStyle name="Texto explicativo" xfId="151"/>
    <cellStyle name="Texto explicativo 2" xfId="152"/>
    <cellStyle name="Texto explicativo 3" xfId="153"/>
    <cellStyle name="Título" xfId="154"/>
    <cellStyle name="Título 1" xfId="155"/>
    <cellStyle name="Título 1 2" xfId="156"/>
    <cellStyle name="Título 1 3" xfId="157"/>
    <cellStyle name="Título 2" xfId="158"/>
    <cellStyle name="Título 2 2" xfId="159"/>
    <cellStyle name="Título 2 3" xfId="160"/>
    <cellStyle name="Título 3" xfId="161"/>
    <cellStyle name="Título 3 2" xfId="162"/>
    <cellStyle name="Título 3 3" xfId="163"/>
    <cellStyle name="Título 4" xfId="164"/>
    <cellStyle name="Título 5" xfId="165"/>
    <cellStyle name="Total" xfId="166"/>
    <cellStyle name="Total 2" xfId="167"/>
    <cellStyle name="Total 3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0</xdr:rowOff>
    </xdr:from>
    <xdr:to>
      <xdr:col>5</xdr:col>
      <xdr:colOff>371475</xdr:colOff>
      <xdr:row>4</xdr:row>
      <xdr:rowOff>38100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4448175" y="5429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</xdr:row>
      <xdr:rowOff>0</xdr:rowOff>
    </xdr:from>
    <xdr:to>
      <xdr:col>5</xdr:col>
      <xdr:colOff>371475</xdr:colOff>
      <xdr:row>5</xdr:row>
      <xdr:rowOff>38100</xdr:rowOff>
    </xdr:to>
    <xdr:sp fLocksText="0">
      <xdr:nvSpPr>
        <xdr:cNvPr id="2" name="Texto 1"/>
        <xdr:cNvSpPr txBox="1">
          <a:spLocks noChangeArrowheads="1"/>
        </xdr:cNvSpPr>
      </xdr:nvSpPr>
      <xdr:spPr>
        <a:xfrm>
          <a:off x="4448175" y="72390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fLocksText="0">
      <xdr:nvSpPr>
        <xdr:cNvPr id="3" name="Texto 1"/>
        <xdr:cNvSpPr txBox="1">
          <a:spLocks noChangeArrowheads="1"/>
        </xdr:cNvSpPr>
      </xdr:nvSpPr>
      <xdr:spPr>
        <a:xfrm>
          <a:off x="4448175" y="1038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fLocksText="0">
      <xdr:nvSpPr>
        <xdr:cNvPr id="4" name="Texto 1"/>
        <xdr:cNvSpPr txBox="1">
          <a:spLocks noChangeArrowheads="1"/>
        </xdr:cNvSpPr>
      </xdr:nvSpPr>
      <xdr:spPr>
        <a:xfrm>
          <a:off x="4448175" y="14287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fLocksText="0">
      <xdr:nvSpPr>
        <xdr:cNvPr id="5" name="Texto 1"/>
        <xdr:cNvSpPr txBox="1">
          <a:spLocks noChangeArrowheads="1"/>
        </xdr:cNvSpPr>
      </xdr:nvSpPr>
      <xdr:spPr>
        <a:xfrm>
          <a:off x="4448175" y="174307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fLocksText="0">
      <xdr:nvSpPr>
        <xdr:cNvPr id="6" name="Texto 1"/>
        <xdr:cNvSpPr txBox="1">
          <a:spLocks noChangeArrowheads="1"/>
        </xdr:cNvSpPr>
      </xdr:nvSpPr>
      <xdr:spPr>
        <a:xfrm>
          <a:off x="4448175" y="205740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fLocksText="0">
      <xdr:nvSpPr>
        <xdr:cNvPr id="7" name="Texto 1"/>
        <xdr:cNvSpPr txBox="1">
          <a:spLocks noChangeArrowheads="1"/>
        </xdr:cNvSpPr>
      </xdr:nvSpPr>
      <xdr:spPr>
        <a:xfrm>
          <a:off x="4448175" y="237172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fLocksText="0">
      <xdr:nvSpPr>
        <xdr:cNvPr id="8" name="Texto 1"/>
        <xdr:cNvSpPr txBox="1">
          <a:spLocks noChangeArrowheads="1"/>
        </xdr:cNvSpPr>
      </xdr:nvSpPr>
      <xdr:spPr>
        <a:xfrm>
          <a:off x="4448175" y="26860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fLocksText="0">
      <xdr:nvSpPr>
        <xdr:cNvPr id="9" name="Texto 1"/>
        <xdr:cNvSpPr txBox="1">
          <a:spLocks noChangeArrowheads="1"/>
        </xdr:cNvSpPr>
      </xdr:nvSpPr>
      <xdr:spPr>
        <a:xfrm>
          <a:off x="4448175" y="300037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fLocksText="0">
      <xdr:nvSpPr>
        <xdr:cNvPr id="10" name="Texto 1"/>
        <xdr:cNvSpPr txBox="1">
          <a:spLocks noChangeArrowheads="1"/>
        </xdr:cNvSpPr>
      </xdr:nvSpPr>
      <xdr:spPr>
        <a:xfrm>
          <a:off x="4448175" y="331470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13</xdr:row>
      <xdr:rowOff>0</xdr:rowOff>
    </xdr:from>
    <xdr:to>
      <xdr:col>5</xdr:col>
      <xdr:colOff>371475</xdr:colOff>
      <xdr:row>14</xdr:row>
      <xdr:rowOff>38100</xdr:rowOff>
    </xdr:to>
    <xdr:sp fLocksText="0">
      <xdr:nvSpPr>
        <xdr:cNvPr id="11" name="Texto 1"/>
        <xdr:cNvSpPr txBox="1">
          <a:spLocks noChangeArrowheads="1"/>
        </xdr:cNvSpPr>
      </xdr:nvSpPr>
      <xdr:spPr>
        <a:xfrm>
          <a:off x="4448175" y="362902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fLocksText="0">
      <xdr:nvSpPr>
        <xdr:cNvPr id="12" name="Texto 1"/>
        <xdr:cNvSpPr txBox="1">
          <a:spLocks noChangeArrowheads="1"/>
        </xdr:cNvSpPr>
      </xdr:nvSpPr>
      <xdr:spPr>
        <a:xfrm>
          <a:off x="4448175" y="39433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fLocksText="0">
      <xdr:nvSpPr>
        <xdr:cNvPr id="13" name="Texto 1"/>
        <xdr:cNvSpPr txBox="1">
          <a:spLocks noChangeArrowheads="1"/>
        </xdr:cNvSpPr>
      </xdr:nvSpPr>
      <xdr:spPr>
        <a:xfrm>
          <a:off x="4448175" y="425767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fLocksText="0">
      <xdr:nvSpPr>
        <xdr:cNvPr id="14" name="Texto 1"/>
        <xdr:cNvSpPr txBox="1">
          <a:spLocks noChangeArrowheads="1"/>
        </xdr:cNvSpPr>
      </xdr:nvSpPr>
      <xdr:spPr>
        <a:xfrm>
          <a:off x="4448175" y="457200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0</xdr:rowOff>
    </xdr:from>
    <xdr:to>
      <xdr:col>5</xdr:col>
      <xdr:colOff>371475</xdr:colOff>
      <xdr:row>18</xdr:row>
      <xdr:rowOff>38100</xdr:rowOff>
    </xdr:to>
    <xdr:sp fLocksText="0">
      <xdr:nvSpPr>
        <xdr:cNvPr id="15" name="Texto 1"/>
        <xdr:cNvSpPr txBox="1">
          <a:spLocks noChangeArrowheads="1"/>
        </xdr:cNvSpPr>
      </xdr:nvSpPr>
      <xdr:spPr>
        <a:xfrm>
          <a:off x="4448175" y="488632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fLocksText="0">
      <xdr:nvSpPr>
        <xdr:cNvPr id="16" name="Texto 1"/>
        <xdr:cNvSpPr txBox="1">
          <a:spLocks noChangeArrowheads="1"/>
        </xdr:cNvSpPr>
      </xdr:nvSpPr>
      <xdr:spPr>
        <a:xfrm>
          <a:off x="4448175" y="52006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fLocksText="0">
      <xdr:nvSpPr>
        <xdr:cNvPr id="17" name="Texto 1"/>
        <xdr:cNvSpPr txBox="1">
          <a:spLocks noChangeArrowheads="1"/>
        </xdr:cNvSpPr>
      </xdr:nvSpPr>
      <xdr:spPr>
        <a:xfrm>
          <a:off x="4448175" y="551497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0</xdr:rowOff>
    </xdr:to>
    <xdr:sp fLocksText="0">
      <xdr:nvSpPr>
        <xdr:cNvPr id="18" name="Texto 1"/>
        <xdr:cNvSpPr txBox="1">
          <a:spLocks noChangeArrowheads="1"/>
        </xdr:cNvSpPr>
      </xdr:nvSpPr>
      <xdr:spPr>
        <a:xfrm>
          <a:off x="4448175" y="5829300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4</xdr:row>
      <xdr:rowOff>0</xdr:rowOff>
    </xdr:from>
    <xdr:to>
      <xdr:col>5</xdr:col>
      <xdr:colOff>371475</xdr:colOff>
      <xdr:row>5</xdr:row>
      <xdr:rowOff>38100</xdr:rowOff>
    </xdr:to>
    <xdr:sp fLocksText="0">
      <xdr:nvSpPr>
        <xdr:cNvPr id="19" name="Texto 1"/>
        <xdr:cNvSpPr txBox="1">
          <a:spLocks noChangeArrowheads="1"/>
        </xdr:cNvSpPr>
      </xdr:nvSpPr>
      <xdr:spPr>
        <a:xfrm>
          <a:off x="4448175" y="72390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5</xdr:row>
      <xdr:rowOff>0</xdr:rowOff>
    </xdr:from>
    <xdr:to>
      <xdr:col>5</xdr:col>
      <xdr:colOff>371475</xdr:colOff>
      <xdr:row>6</xdr:row>
      <xdr:rowOff>38100</xdr:rowOff>
    </xdr:to>
    <xdr:sp fLocksText="0">
      <xdr:nvSpPr>
        <xdr:cNvPr id="20" name="Texto 1"/>
        <xdr:cNvSpPr txBox="1">
          <a:spLocks noChangeArrowheads="1"/>
        </xdr:cNvSpPr>
      </xdr:nvSpPr>
      <xdr:spPr>
        <a:xfrm>
          <a:off x="4448175" y="1038225"/>
          <a:ext cx="104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6</xdr:row>
      <xdr:rowOff>0</xdr:rowOff>
    </xdr:from>
    <xdr:to>
      <xdr:col>5</xdr:col>
      <xdr:colOff>371475</xdr:colOff>
      <xdr:row>7</xdr:row>
      <xdr:rowOff>38100</xdr:rowOff>
    </xdr:to>
    <xdr:sp fLocksText="0">
      <xdr:nvSpPr>
        <xdr:cNvPr id="21" name="Texto 1"/>
        <xdr:cNvSpPr txBox="1">
          <a:spLocks noChangeArrowheads="1"/>
        </xdr:cNvSpPr>
      </xdr:nvSpPr>
      <xdr:spPr>
        <a:xfrm>
          <a:off x="4448175" y="14287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0</xdr:rowOff>
    </xdr:from>
    <xdr:to>
      <xdr:col>5</xdr:col>
      <xdr:colOff>371475</xdr:colOff>
      <xdr:row>8</xdr:row>
      <xdr:rowOff>38100</xdr:rowOff>
    </xdr:to>
    <xdr:sp fLocksText="0">
      <xdr:nvSpPr>
        <xdr:cNvPr id="22" name="Texto 1"/>
        <xdr:cNvSpPr txBox="1">
          <a:spLocks noChangeArrowheads="1"/>
        </xdr:cNvSpPr>
      </xdr:nvSpPr>
      <xdr:spPr>
        <a:xfrm>
          <a:off x="4448175" y="174307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0</xdr:rowOff>
    </xdr:from>
    <xdr:to>
      <xdr:col>5</xdr:col>
      <xdr:colOff>371475</xdr:colOff>
      <xdr:row>9</xdr:row>
      <xdr:rowOff>38100</xdr:rowOff>
    </xdr:to>
    <xdr:sp fLocksText="0">
      <xdr:nvSpPr>
        <xdr:cNvPr id="23" name="Texto 1"/>
        <xdr:cNvSpPr txBox="1">
          <a:spLocks noChangeArrowheads="1"/>
        </xdr:cNvSpPr>
      </xdr:nvSpPr>
      <xdr:spPr>
        <a:xfrm>
          <a:off x="4448175" y="205740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9</xdr:row>
      <xdr:rowOff>0</xdr:rowOff>
    </xdr:from>
    <xdr:to>
      <xdr:col>5</xdr:col>
      <xdr:colOff>371475</xdr:colOff>
      <xdr:row>10</xdr:row>
      <xdr:rowOff>38100</xdr:rowOff>
    </xdr:to>
    <xdr:sp fLocksText="0">
      <xdr:nvSpPr>
        <xdr:cNvPr id="24" name="Texto 1"/>
        <xdr:cNvSpPr txBox="1">
          <a:spLocks noChangeArrowheads="1"/>
        </xdr:cNvSpPr>
      </xdr:nvSpPr>
      <xdr:spPr>
        <a:xfrm>
          <a:off x="4448175" y="237172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10</xdr:row>
      <xdr:rowOff>0</xdr:rowOff>
    </xdr:from>
    <xdr:to>
      <xdr:col>5</xdr:col>
      <xdr:colOff>371475</xdr:colOff>
      <xdr:row>11</xdr:row>
      <xdr:rowOff>38100</xdr:rowOff>
    </xdr:to>
    <xdr:sp fLocksText="0">
      <xdr:nvSpPr>
        <xdr:cNvPr id="25" name="Texto 1"/>
        <xdr:cNvSpPr txBox="1">
          <a:spLocks noChangeArrowheads="1"/>
        </xdr:cNvSpPr>
      </xdr:nvSpPr>
      <xdr:spPr>
        <a:xfrm>
          <a:off x="4448175" y="26860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11</xdr:row>
      <xdr:rowOff>0</xdr:rowOff>
    </xdr:from>
    <xdr:to>
      <xdr:col>5</xdr:col>
      <xdr:colOff>371475</xdr:colOff>
      <xdr:row>12</xdr:row>
      <xdr:rowOff>38100</xdr:rowOff>
    </xdr:to>
    <xdr:sp fLocksText="0">
      <xdr:nvSpPr>
        <xdr:cNvPr id="26" name="Texto 1"/>
        <xdr:cNvSpPr txBox="1">
          <a:spLocks noChangeArrowheads="1"/>
        </xdr:cNvSpPr>
      </xdr:nvSpPr>
      <xdr:spPr>
        <a:xfrm>
          <a:off x="4448175" y="300037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12</xdr:row>
      <xdr:rowOff>0</xdr:rowOff>
    </xdr:from>
    <xdr:to>
      <xdr:col>5</xdr:col>
      <xdr:colOff>371475</xdr:colOff>
      <xdr:row>13</xdr:row>
      <xdr:rowOff>38100</xdr:rowOff>
    </xdr:to>
    <xdr:sp fLocksText="0">
      <xdr:nvSpPr>
        <xdr:cNvPr id="27" name="Texto 1"/>
        <xdr:cNvSpPr txBox="1">
          <a:spLocks noChangeArrowheads="1"/>
        </xdr:cNvSpPr>
      </xdr:nvSpPr>
      <xdr:spPr>
        <a:xfrm>
          <a:off x="4448175" y="331470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13</xdr:row>
      <xdr:rowOff>0</xdr:rowOff>
    </xdr:from>
    <xdr:to>
      <xdr:col>5</xdr:col>
      <xdr:colOff>371475</xdr:colOff>
      <xdr:row>14</xdr:row>
      <xdr:rowOff>38100</xdr:rowOff>
    </xdr:to>
    <xdr:sp fLocksText="0">
      <xdr:nvSpPr>
        <xdr:cNvPr id="28" name="Texto 1"/>
        <xdr:cNvSpPr txBox="1">
          <a:spLocks noChangeArrowheads="1"/>
        </xdr:cNvSpPr>
      </xdr:nvSpPr>
      <xdr:spPr>
        <a:xfrm>
          <a:off x="4448175" y="362902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14</xdr:row>
      <xdr:rowOff>0</xdr:rowOff>
    </xdr:from>
    <xdr:to>
      <xdr:col>5</xdr:col>
      <xdr:colOff>371475</xdr:colOff>
      <xdr:row>15</xdr:row>
      <xdr:rowOff>38100</xdr:rowOff>
    </xdr:to>
    <xdr:sp fLocksText="0">
      <xdr:nvSpPr>
        <xdr:cNvPr id="29" name="Texto 1"/>
        <xdr:cNvSpPr txBox="1">
          <a:spLocks noChangeArrowheads="1"/>
        </xdr:cNvSpPr>
      </xdr:nvSpPr>
      <xdr:spPr>
        <a:xfrm>
          <a:off x="4448175" y="39433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15</xdr:row>
      <xdr:rowOff>0</xdr:rowOff>
    </xdr:from>
    <xdr:to>
      <xdr:col>5</xdr:col>
      <xdr:colOff>371475</xdr:colOff>
      <xdr:row>16</xdr:row>
      <xdr:rowOff>38100</xdr:rowOff>
    </xdr:to>
    <xdr:sp fLocksText="0">
      <xdr:nvSpPr>
        <xdr:cNvPr id="30" name="Texto 1"/>
        <xdr:cNvSpPr txBox="1">
          <a:spLocks noChangeArrowheads="1"/>
        </xdr:cNvSpPr>
      </xdr:nvSpPr>
      <xdr:spPr>
        <a:xfrm>
          <a:off x="4448175" y="425767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16</xdr:row>
      <xdr:rowOff>0</xdr:rowOff>
    </xdr:from>
    <xdr:to>
      <xdr:col>5</xdr:col>
      <xdr:colOff>371475</xdr:colOff>
      <xdr:row>17</xdr:row>
      <xdr:rowOff>38100</xdr:rowOff>
    </xdr:to>
    <xdr:sp fLocksText="0">
      <xdr:nvSpPr>
        <xdr:cNvPr id="31" name="Texto 1"/>
        <xdr:cNvSpPr txBox="1">
          <a:spLocks noChangeArrowheads="1"/>
        </xdr:cNvSpPr>
      </xdr:nvSpPr>
      <xdr:spPr>
        <a:xfrm>
          <a:off x="4448175" y="457200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17</xdr:row>
      <xdr:rowOff>0</xdr:rowOff>
    </xdr:from>
    <xdr:to>
      <xdr:col>5</xdr:col>
      <xdr:colOff>371475</xdr:colOff>
      <xdr:row>18</xdr:row>
      <xdr:rowOff>38100</xdr:rowOff>
    </xdr:to>
    <xdr:sp fLocksText="0">
      <xdr:nvSpPr>
        <xdr:cNvPr id="32" name="Texto 1"/>
        <xdr:cNvSpPr txBox="1">
          <a:spLocks noChangeArrowheads="1"/>
        </xdr:cNvSpPr>
      </xdr:nvSpPr>
      <xdr:spPr>
        <a:xfrm>
          <a:off x="4448175" y="488632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18</xdr:row>
      <xdr:rowOff>0</xdr:rowOff>
    </xdr:from>
    <xdr:to>
      <xdr:col>5</xdr:col>
      <xdr:colOff>371475</xdr:colOff>
      <xdr:row>19</xdr:row>
      <xdr:rowOff>38100</xdr:rowOff>
    </xdr:to>
    <xdr:sp fLocksText="0">
      <xdr:nvSpPr>
        <xdr:cNvPr id="33" name="Texto 1"/>
        <xdr:cNvSpPr txBox="1">
          <a:spLocks noChangeArrowheads="1"/>
        </xdr:cNvSpPr>
      </xdr:nvSpPr>
      <xdr:spPr>
        <a:xfrm>
          <a:off x="4448175" y="520065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19</xdr:row>
      <xdr:rowOff>0</xdr:rowOff>
    </xdr:from>
    <xdr:to>
      <xdr:col>5</xdr:col>
      <xdr:colOff>371475</xdr:colOff>
      <xdr:row>20</xdr:row>
      <xdr:rowOff>38100</xdr:rowOff>
    </xdr:to>
    <xdr:sp fLocksText="0">
      <xdr:nvSpPr>
        <xdr:cNvPr id="34" name="Texto 1"/>
        <xdr:cNvSpPr txBox="1">
          <a:spLocks noChangeArrowheads="1"/>
        </xdr:cNvSpPr>
      </xdr:nvSpPr>
      <xdr:spPr>
        <a:xfrm>
          <a:off x="4448175" y="5514975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20</xdr:row>
      <xdr:rowOff>0</xdr:rowOff>
    </xdr:from>
    <xdr:to>
      <xdr:col>5</xdr:col>
      <xdr:colOff>371475</xdr:colOff>
      <xdr:row>21</xdr:row>
      <xdr:rowOff>38100</xdr:rowOff>
    </xdr:to>
    <xdr:sp fLocksText="0">
      <xdr:nvSpPr>
        <xdr:cNvPr id="35" name="Texto 1"/>
        <xdr:cNvSpPr txBox="1">
          <a:spLocks noChangeArrowheads="1"/>
        </xdr:cNvSpPr>
      </xdr:nvSpPr>
      <xdr:spPr>
        <a:xfrm>
          <a:off x="4448175" y="5829300"/>
          <a:ext cx="1047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21</xdr:row>
      <xdr:rowOff>0</xdr:rowOff>
    </xdr:from>
    <xdr:to>
      <xdr:col>5</xdr:col>
      <xdr:colOff>371475</xdr:colOff>
      <xdr:row>22</xdr:row>
      <xdr:rowOff>0</xdr:rowOff>
    </xdr:to>
    <xdr:sp fLocksText="0">
      <xdr:nvSpPr>
        <xdr:cNvPr id="36" name="Texto 1"/>
        <xdr:cNvSpPr txBox="1">
          <a:spLocks noChangeArrowheads="1"/>
        </xdr:cNvSpPr>
      </xdr:nvSpPr>
      <xdr:spPr>
        <a:xfrm>
          <a:off x="4448175" y="61436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28575</xdr:rowOff>
    </xdr:from>
    <xdr:to>
      <xdr:col>9</xdr:col>
      <xdr:colOff>600075</xdr:colOff>
      <xdr:row>40</xdr:row>
      <xdr:rowOff>66675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61925" y="190500"/>
          <a:ext cx="7296150" cy="6353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Salud en el Trabajo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Verdana"/>
              <a:ea typeface="Verdana"/>
              <a:cs typeface="Verdana"/>
            </a:rPr>
            <a:t>• </a:t>
          </a: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Riesgo de trabajo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Son los accidentes y enfermedades a que están expuestos los trabajadores en ejercicio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 con motivo del trabajo (concepto jurídico). Es la probabilidad de que ocurra una contingencia, con daños materiales o a los trabajadores, con motivo o en ejercicio de sus labores (concepto técnico).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Clase de riesgo.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Nivel o rango que determina la peligrosidad que corresponde a las actividades fijadas en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el reglamento de clasificación de empresas y grado de riesgos, para el seguro de accidentes de trabajo y enfermedades de trabajo.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Accidente de trabajo.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 considera como tal, toda lesión orgánica o perturbación funcional inmediata o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posterior; o a la muerte producida repentinamente en ejercicio, o con motivo del trabajo, cualquiera que sea el lugar y el tiempo en que dicho trabajo se preste.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Accidente en trayecto.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Se considera como tal, el accidente que se produzca al trasladarse el trabajador,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directamente de su domicilio al lugar de trabajo, o de éste o aquél.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Enfermedad de trabajo.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Es todo estado patológico derivado de la acción continuada de una causa que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tenga su origen o motivo en el trabajo, o en el medio en que el trabajador se vea obligado a prestar sus servicios. En todo caso, serán enfermedades de trabajo las consignadas en la Ley Federal del Trabajo.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•</a:t>
          </a:r>
          <a:r>
            <a:rPr lang="en-US" cap="none" sz="1100" b="0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Acto inseguro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Falta de observancia del trabajador hacia un procedimiento establecido o comúnmente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aceptado como seguro, que directamente permite que ocurra un accidente.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• </a:t>
          </a:r>
          <a:r>
            <a:rPr lang="en-US" cap="none" sz="1100" b="1" i="0" u="none" baseline="0">
              <a:solidFill>
                <a:srgbClr val="339966"/>
              </a:solidFill>
              <a:latin typeface="Helvetica"/>
              <a:ea typeface="Helvetica"/>
              <a:cs typeface="Helvetica"/>
            </a:rPr>
            <a:t>Dictamen de invalidez.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Existe cuando el asegurado se halla imposibilitado para procurarse, mediante un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trabajo una remuneración superior al 50% de su remuneración habitual, percibida durante el último año de trabajo y que esa imposibilidad se derive de una enfermedad o accidente no profesionales.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2</xdr:row>
      <xdr:rowOff>0</xdr:rowOff>
    </xdr:from>
    <xdr:to>
      <xdr:col>5</xdr:col>
      <xdr:colOff>371475</xdr:colOff>
      <xdr:row>2</xdr:row>
      <xdr:rowOff>38100</xdr:rowOff>
    </xdr:to>
    <xdr:sp fLocksText="0">
      <xdr:nvSpPr>
        <xdr:cNvPr id="1" name="Texto 1"/>
        <xdr:cNvSpPr txBox="1">
          <a:spLocks noChangeArrowheads="1"/>
        </xdr:cNvSpPr>
      </xdr:nvSpPr>
      <xdr:spPr>
        <a:xfrm>
          <a:off x="3962400" y="323850"/>
          <a:ext cx="1047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13</xdr:row>
      <xdr:rowOff>104775</xdr:rowOff>
    </xdr:from>
    <xdr:to>
      <xdr:col>8</xdr:col>
      <xdr:colOff>314325</xdr:colOff>
      <xdr:row>14</xdr:row>
      <xdr:rowOff>152400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7038975" y="2514600"/>
          <a:ext cx="19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fLocksText="0">
      <xdr:nvSpPr>
        <xdr:cNvPr id="2" name="1 CuadroTexto"/>
        <xdr:cNvSpPr txBox="1">
          <a:spLocks noChangeArrowheads="1"/>
        </xdr:cNvSpPr>
      </xdr:nvSpPr>
      <xdr:spPr>
        <a:xfrm>
          <a:off x="3752850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fLocksText="0">
      <xdr:nvSpPr>
        <xdr:cNvPr id="3" name="1 CuadroTexto"/>
        <xdr:cNvSpPr txBox="1">
          <a:spLocks noChangeArrowheads="1"/>
        </xdr:cNvSpPr>
      </xdr:nvSpPr>
      <xdr:spPr>
        <a:xfrm>
          <a:off x="4467225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fLocksText="0">
      <xdr:nvSpPr>
        <xdr:cNvPr id="4" name="1 CuadroTexto"/>
        <xdr:cNvSpPr txBox="1">
          <a:spLocks noChangeArrowheads="1"/>
        </xdr:cNvSpPr>
      </xdr:nvSpPr>
      <xdr:spPr>
        <a:xfrm>
          <a:off x="5181600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fLocksText="0">
      <xdr:nvSpPr>
        <xdr:cNvPr id="5" name="1 CuadroTexto"/>
        <xdr:cNvSpPr txBox="1">
          <a:spLocks noChangeArrowheads="1"/>
        </xdr:cNvSpPr>
      </xdr:nvSpPr>
      <xdr:spPr>
        <a:xfrm>
          <a:off x="5886450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fLocksText="0">
      <xdr:nvSpPr>
        <xdr:cNvPr id="6" name="1 CuadroTexto"/>
        <xdr:cNvSpPr txBox="1">
          <a:spLocks noChangeArrowheads="1"/>
        </xdr:cNvSpPr>
      </xdr:nvSpPr>
      <xdr:spPr>
        <a:xfrm>
          <a:off x="6600825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fLocksText="0">
      <xdr:nvSpPr>
        <xdr:cNvPr id="7" name="1 CuadroTexto"/>
        <xdr:cNvSpPr txBox="1">
          <a:spLocks noChangeArrowheads="1"/>
        </xdr:cNvSpPr>
      </xdr:nvSpPr>
      <xdr:spPr>
        <a:xfrm>
          <a:off x="7315200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fLocksText="0">
      <xdr:nvSpPr>
        <xdr:cNvPr id="8" name="1 CuadroTexto"/>
        <xdr:cNvSpPr txBox="1">
          <a:spLocks noChangeArrowheads="1"/>
        </xdr:cNvSpPr>
      </xdr:nvSpPr>
      <xdr:spPr>
        <a:xfrm>
          <a:off x="8029575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fLocksText="0">
      <xdr:nvSpPr>
        <xdr:cNvPr id="9" name="1 CuadroTexto"/>
        <xdr:cNvSpPr txBox="1">
          <a:spLocks noChangeArrowheads="1"/>
        </xdr:cNvSpPr>
      </xdr:nvSpPr>
      <xdr:spPr>
        <a:xfrm>
          <a:off x="8743950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fLocksText="0">
      <xdr:nvSpPr>
        <xdr:cNvPr id="10" name="1 CuadroTexto"/>
        <xdr:cNvSpPr txBox="1">
          <a:spLocks noChangeArrowheads="1"/>
        </xdr:cNvSpPr>
      </xdr:nvSpPr>
      <xdr:spPr>
        <a:xfrm>
          <a:off x="9467850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fLocksText="0">
      <xdr:nvSpPr>
        <xdr:cNvPr id="11" name="1 CuadroTexto"/>
        <xdr:cNvSpPr txBox="1">
          <a:spLocks noChangeArrowheads="1"/>
        </xdr:cNvSpPr>
      </xdr:nvSpPr>
      <xdr:spPr>
        <a:xfrm>
          <a:off x="10182225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fLocksText="0">
      <xdr:nvSpPr>
        <xdr:cNvPr id="12" name="1 CuadroTexto"/>
        <xdr:cNvSpPr txBox="1">
          <a:spLocks noChangeArrowheads="1"/>
        </xdr:cNvSpPr>
      </xdr:nvSpPr>
      <xdr:spPr>
        <a:xfrm>
          <a:off x="10896600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fLocksText="0">
      <xdr:nvSpPr>
        <xdr:cNvPr id="13" name="1 CuadroTexto"/>
        <xdr:cNvSpPr txBox="1">
          <a:spLocks noChangeArrowheads="1"/>
        </xdr:cNvSpPr>
      </xdr:nvSpPr>
      <xdr:spPr>
        <a:xfrm>
          <a:off x="11610975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12</xdr:row>
      <xdr:rowOff>133350</xdr:rowOff>
    </xdr:from>
    <xdr:to>
      <xdr:col>4</xdr:col>
      <xdr:colOff>19050</xdr:colOff>
      <xdr:row>14</xdr:row>
      <xdr:rowOff>28575</xdr:rowOff>
    </xdr:to>
    <xdr:sp fLocksText="0">
      <xdr:nvSpPr>
        <xdr:cNvPr id="14" name="1 CuadroTexto"/>
        <xdr:cNvSpPr txBox="1">
          <a:spLocks noChangeArrowheads="1"/>
        </xdr:cNvSpPr>
      </xdr:nvSpPr>
      <xdr:spPr>
        <a:xfrm>
          <a:off x="3752850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fLocksText="0">
      <xdr:nvSpPr>
        <xdr:cNvPr id="15" name="1 CuadroTexto"/>
        <xdr:cNvSpPr txBox="1">
          <a:spLocks noChangeArrowheads="1"/>
        </xdr:cNvSpPr>
      </xdr:nvSpPr>
      <xdr:spPr>
        <a:xfrm>
          <a:off x="4467225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12</xdr:row>
      <xdr:rowOff>133350</xdr:rowOff>
    </xdr:from>
    <xdr:to>
      <xdr:col>5</xdr:col>
      <xdr:colOff>19050</xdr:colOff>
      <xdr:row>14</xdr:row>
      <xdr:rowOff>28575</xdr:rowOff>
    </xdr:to>
    <xdr:sp fLocksText="0">
      <xdr:nvSpPr>
        <xdr:cNvPr id="16" name="1 CuadroTexto"/>
        <xdr:cNvSpPr txBox="1">
          <a:spLocks noChangeArrowheads="1"/>
        </xdr:cNvSpPr>
      </xdr:nvSpPr>
      <xdr:spPr>
        <a:xfrm>
          <a:off x="4467225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fLocksText="0">
      <xdr:nvSpPr>
        <xdr:cNvPr id="17" name="1 CuadroTexto"/>
        <xdr:cNvSpPr txBox="1">
          <a:spLocks noChangeArrowheads="1"/>
        </xdr:cNvSpPr>
      </xdr:nvSpPr>
      <xdr:spPr>
        <a:xfrm>
          <a:off x="5181600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12</xdr:row>
      <xdr:rowOff>133350</xdr:rowOff>
    </xdr:from>
    <xdr:to>
      <xdr:col>6</xdr:col>
      <xdr:colOff>19050</xdr:colOff>
      <xdr:row>14</xdr:row>
      <xdr:rowOff>28575</xdr:rowOff>
    </xdr:to>
    <xdr:sp fLocksText="0">
      <xdr:nvSpPr>
        <xdr:cNvPr id="18" name="1 CuadroTexto"/>
        <xdr:cNvSpPr txBox="1">
          <a:spLocks noChangeArrowheads="1"/>
        </xdr:cNvSpPr>
      </xdr:nvSpPr>
      <xdr:spPr>
        <a:xfrm>
          <a:off x="5181600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fLocksText="0">
      <xdr:nvSpPr>
        <xdr:cNvPr id="19" name="1 CuadroTexto"/>
        <xdr:cNvSpPr txBox="1">
          <a:spLocks noChangeArrowheads="1"/>
        </xdr:cNvSpPr>
      </xdr:nvSpPr>
      <xdr:spPr>
        <a:xfrm>
          <a:off x="5886450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571500</xdr:colOff>
      <xdr:row>12</xdr:row>
      <xdr:rowOff>133350</xdr:rowOff>
    </xdr:from>
    <xdr:to>
      <xdr:col>7</xdr:col>
      <xdr:colOff>19050</xdr:colOff>
      <xdr:row>14</xdr:row>
      <xdr:rowOff>28575</xdr:rowOff>
    </xdr:to>
    <xdr:sp fLocksText="0">
      <xdr:nvSpPr>
        <xdr:cNvPr id="20" name="1 CuadroTexto"/>
        <xdr:cNvSpPr txBox="1">
          <a:spLocks noChangeArrowheads="1"/>
        </xdr:cNvSpPr>
      </xdr:nvSpPr>
      <xdr:spPr>
        <a:xfrm>
          <a:off x="5886450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fLocksText="0">
      <xdr:nvSpPr>
        <xdr:cNvPr id="21" name="1 CuadroTexto"/>
        <xdr:cNvSpPr txBox="1">
          <a:spLocks noChangeArrowheads="1"/>
        </xdr:cNvSpPr>
      </xdr:nvSpPr>
      <xdr:spPr>
        <a:xfrm>
          <a:off x="6600825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12</xdr:row>
      <xdr:rowOff>133350</xdr:rowOff>
    </xdr:from>
    <xdr:to>
      <xdr:col>8</xdr:col>
      <xdr:colOff>19050</xdr:colOff>
      <xdr:row>14</xdr:row>
      <xdr:rowOff>28575</xdr:rowOff>
    </xdr:to>
    <xdr:sp fLocksText="0">
      <xdr:nvSpPr>
        <xdr:cNvPr id="22" name="1 CuadroTexto"/>
        <xdr:cNvSpPr txBox="1">
          <a:spLocks noChangeArrowheads="1"/>
        </xdr:cNvSpPr>
      </xdr:nvSpPr>
      <xdr:spPr>
        <a:xfrm>
          <a:off x="6600825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fLocksText="0">
      <xdr:nvSpPr>
        <xdr:cNvPr id="23" name="1 CuadroTexto"/>
        <xdr:cNvSpPr txBox="1">
          <a:spLocks noChangeArrowheads="1"/>
        </xdr:cNvSpPr>
      </xdr:nvSpPr>
      <xdr:spPr>
        <a:xfrm>
          <a:off x="7315200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571500</xdr:colOff>
      <xdr:row>12</xdr:row>
      <xdr:rowOff>133350</xdr:rowOff>
    </xdr:from>
    <xdr:to>
      <xdr:col>9</xdr:col>
      <xdr:colOff>19050</xdr:colOff>
      <xdr:row>14</xdr:row>
      <xdr:rowOff>28575</xdr:rowOff>
    </xdr:to>
    <xdr:sp fLocksText="0">
      <xdr:nvSpPr>
        <xdr:cNvPr id="24" name="1 CuadroTexto"/>
        <xdr:cNvSpPr txBox="1">
          <a:spLocks noChangeArrowheads="1"/>
        </xdr:cNvSpPr>
      </xdr:nvSpPr>
      <xdr:spPr>
        <a:xfrm>
          <a:off x="7315200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fLocksText="0">
      <xdr:nvSpPr>
        <xdr:cNvPr id="25" name="1 CuadroTexto"/>
        <xdr:cNvSpPr txBox="1">
          <a:spLocks noChangeArrowheads="1"/>
        </xdr:cNvSpPr>
      </xdr:nvSpPr>
      <xdr:spPr>
        <a:xfrm>
          <a:off x="8029575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571500</xdr:colOff>
      <xdr:row>12</xdr:row>
      <xdr:rowOff>133350</xdr:rowOff>
    </xdr:from>
    <xdr:to>
      <xdr:col>10</xdr:col>
      <xdr:colOff>19050</xdr:colOff>
      <xdr:row>14</xdr:row>
      <xdr:rowOff>28575</xdr:rowOff>
    </xdr:to>
    <xdr:sp fLocksText="0">
      <xdr:nvSpPr>
        <xdr:cNvPr id="26" name="1 CuadroTexto"/>
        <xdr:cNvSpPr txBox="1">
          <a:spLocks noChangeArrowheads="1"/>
        </xdr:cNvSpPr>
      </xdr:nvSpPr>
      <xdr:spPr>
        <a:xfrm>
          <a:off x="8029575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fLocksText="0">
      <xdr:nvSpPr>
        <xdr:cNvPr id="27" name="1 CuadroTexto"/>
        <xdr:cNvSpPr txBox="1">
          <a:spLocks noChangeArrowheads="1"/>
        </xdr:cNvSpPr>
      </xdr:nvSpPr>
      <xdr:spPr>
        <a:xfrm>
          <a:off x="8743950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571500</xdr:colOff>
      <xdr:row>12</xdr:row>
      <xdr:rowOff>133350</xdr:rowOff>
    </xdr:from>
    <xdr:to>
      <xdr:col>11</xdr:col>
      <xdr:colOff>19050</xdr:colOff>
      <xdr:row>14</xdr:row>
      <xdr:rowOff>28575</xdr:rowOff>
    </xdr:to>
    <xdr:sp fLocksText="0">
      <xdr:nvSpPr>
        <xdr:cNvPr id="28" name="1 CuadroTexto"/>
        <xdr:cNvSpPr txBox="1">
          <a:spLocks noChangeArrowheads="1"/>
        </xdr:cNvSpPr>
      </xdr:nvSpPr>
      <xdr:spPr>
        <a:xfrm>
          <a:off x="8743950" y="2381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fLocksText="0">
      <xdr:nvSpPr>
        <xdr:cNvPr id="29" name="1 CuadroTexto"/>
        <xdr:cNvSpPr txBox="1">
          <a:spLocks noChangeArrowheads="1"/>
        </xdr:cNvSpPr>
      </xdr:nvSpPr>
      <xdr:spPr>
        <a:xfrm>
          <a:off x="9467850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12</xdr:row>
      <xdr:rowOff>133350</xdr:rowOff>
    </xdr:from>
    <xdr:to>
      <xdr:col>12</xdr:col>
      <xdr:colOff>19050</xdr:colOff>
      <xdr:row>14</xdr:row>
      <xdr:rowOff>28575</xdr:rowOff>
    </xdr:to>
    <xdr:sp fLocksText="0">
      <xdr:nvSpPr>
        <xdr:cNvPr id="30" name="1 CuadroTexto"/>
        <xdr:cNvSpPr txBox="1">
          <a:spLocks noChangeArrowheads="1"/>
        </xdr:cNvSpPr>
      </xdr:nvSpPr>
      <xdr:spPr>
        <a:xfrm>
          <a:off x="9467850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fLocksText="0">
      <xdr:nvSpPr>
        <xdr:cNvPr id="31" name="1 CuadroTexto"/>
        <xdr:cNvSpPr txBox="1">
          <a:spLocks noChangeArrowheads="1"/>
        </xdr:cNvSpPr>
      </xdr:nvSpPr>
      <xdr:spPr>
        <a:xfrm>
          <a:off x="10182225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581025</xdr:colOff>
      <xdr:row>12</xdr:row>
      <xdr:rowOff>133350</xdr:rowOff>
    </xdr:from>
    <xdr:to>
      <xdr:col>13</xdr:col>
      <xdr:colOff>19050</xdr:colOff>
      <xdr:row>14</xdr:row>
      <xdr:rowOff>28575</xdr:rowOff>
    </xdr:to>
    <xdr:sp fLocksText="0">
      <xdr:nvSpPr>
        <xdr:cNvPr id="32" name="1 CuadroTexto"/>
        <xdr:cNvSpPr txBox="1">
          <a:spLocks noChangeArrowheads="1"/>
        </xdr:cNvSpPr>
      </xdr:nvSpPr>
      <xdr:spPr>
        <a:xfrm>
          <a:off x="10182225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fLocksText="0">
      <xdr:nvSpPr>
        <xdr:cNvPr id="33" name="1 CuadroTexto"/>
        <xdr:cNvSpPr txBox="1">
          <a:spLocks noChangeArrowheads="1"/>
        </xdr:cNvSpPr>
      </xdr:nvSpPr>
      <xdr:spPr>
        <a:xfrm>
          <a:off x="10896600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12</xdr:row>
      <xdr:rowOff>133350</xdr:rowOff>
    </xdr:from>
    <xdr:to>
      <xdr:col>14</xdr:col>
      <xdr:colOff>19050</xdr:colOff>
      <xdr:row>14</xdr:row>
      <xdr:rowOff>28575</xdr:rowOff>
    </xdr:to>
    <xdr:sp fLocksText="0">
      <xdr:nvSpPr>
        <xdr:cNvPr id="34" name="1 CuadroTexto"/>
        <xdr:cNvSpPr txBox="1">
          <a:spLocks noChangeArrowheads="1"/>
        </xdr:cNvSpPr>
      </xdr:nvSpPr>
      <xdr:spPr>
        <a:xfrm>
          <a:off x="10896600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fLocksText="0">
      <xdr:nvSpPr>
        <xdr:cNvPr id="35" name="1 CuadroTexto"/>
        <xdr:cNvSpPr txBox="1">
          <a:spLocks noChangeArrowheads="1"/>
        </xdr:cNvSpPr>
      </xdr:nvSpPr>
      <xdr:spPr>
        <a:xfrm>
          <a:off x="11610975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12</xdr:row>
      <xdr:rowOff>133350</xdr:rowOff>
    </xdr:from>
    <xdr:to>
      <xdr:col>15</xdr:col>
      <xdr:colOff>19050</xdr:colOff>
      <xdr:row>14</xdr:row>
      <xdr:rowOff>28575</xdr:rowOff>
    </xdr:to>
    <xdr:sp fLocksText="0">
      <xdr:nvSpPr>
        <xdr:cNvPr id="36" name="1 CuadroTexto"/>
        <xdr:cNvSpPr txBox="1">
          <a:spLocks noChangeArrowheads="1"/>
        </xdr:cNvSpPr>
      </xdr:nvSpPr>
      <xdr:spPr>
        <a:xfrm>
          <a:off x="11610975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581025</xdr:colOff>
      <xdr:row>12</xdr:row>
      <xdr:rowOff>133350</xdr:rowOff>
    </xdr:from>
    <xdr:to>
      <xdr:col>16</xdr:col>
      <xdr:colOff>19050</xdr:colOff>
      <xdr:row>14</xdr:row>
      <xdr:rowOff>28575</xdr:rowOff>
    </xdr:to>
    <xdr:sp fLocksText="0">
      <xdr:nvSpPr>
        <xdr:cNvPr id="37" name="1 CuadroTexto"/>
        <xdr:cNvSpPr txBox="1">
          <a:spLocks noChangeArrowheads="1"/>
        </xdr:cNvSpPr>
      </xdr:nvSpPr>
      <xdr:spPr>
        <a:xfrm>
          <a:off x="12325350" y="2381250"/>
          <a:ext cx="152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12</xdr:row>
      <xdr:rowOff>133350</xdr:rowOff>
    </xdr:from>
    <xdr:to>
      <xdr:col>3</xdr:col>
      <xdr:colOff>685800</xdr:colOff>
      <xdr:row>14</xdr:row>
      <xdr:rowOff>19050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406717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133350</xdr:rowOff>
    </xdr:from>
    <xdr:to>
      <xdr:col>4</xdr:col>
      <xdr:colOff>676275</xdr:colOff>
      <xdr:row>14</xdr:row>
      <xdr:rowOff>19050</xdr:rowOff>
    </xdr:to>
    <xdr:sp fLocksText="0">
      <xdr:nvSpPr>
        <xdr:cNvPr id="2" name="1 CuadroTexto"/>
        <xdr:cNvSpPr txBox="1">
          <a:spLocks noChangeArrowheads="1"/>
        </xdr:cNvSpPr>
      </xdr:nvSpPr>
      <xdr:spPr>
        <a:xfrm>
          <a:off x="477202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fLocksText="0">
      <xdr:nvSpPr>
        <xdr:cNvPr id="3" name="1 CuadroTexto"/>
        <xdr:cNvSpPr txBox="1">
          <a:spLocks noChangeArrowheads="1"/>
        </xdr:cNvSpPr>
      </xdr:nvSpPr>
      <xdr:spPr>
        <a:xfrm>
          <a:off x="549592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fLocksText="0">
      <xdr:nvSpPr>
        <xdr:cNvPr id="4" name="1 CuadroTexto"/>
        <xdr:cNvSpPr txBox="1">
          <a:spLocks noChangeArrowheads="1"/>
        </xdr:cNvSpPr>
      </xdr:nvSpPr>
      <xdr:spPr>
        <a:xfrm>
          <a:off x="6219825" y="23812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fLocksText="0">
      <xdr:nvSpPr>
        <xdr:cNvPr id="5" name="1 CuadroTexto"/>
        <xdr:cNvSpPr txBox="1">
          <a:spLocks noChangeArrowheads="1"/>
        </xdr:cNvSpPr>
      </xdr:nvSpPr>
      <xdr:spPr>
        <a:xfrm>
          <a:off x="692467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fLocksText="0">
      <xdr:nvSpPr>
        <xdr:cNvPr id="6" name="1 CuadroTexto"/>
        <xdr:cNvSpPr txBox="1">
          <a:spLocks noChangeArrowheads="1"/>
        </xdr:cNvSpPr>
      </xdr:nvSpPr>
      <xdr:spPr>
        <a:xfrm>
          <a:off x="764857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fLocksText="0">
      <xdr:nvSpPr>
        <xdr:cNvPr id="7" name="1 CuadroTexto"/>
        <xdr:cNvSpPr txBox="1">
          <a:spLocks noChangeArrowheads="1"/>
        </xdr:cNvSpPr>
      </xdr:nvSpPr>
      <xdr:spPr>
        <a:xfrm>
          <a:off x="835342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fLocksText="0">
      <xdr:nvSpPr>
        <xdr:cNvPr id="8" name="1 CuadroTexto"/>
        <xdr:cNvSpPr txBox="1">
          <a:spLocks noChangeArrowheads="1"/>
        </xdr:cNvSpPr>
      </xdr:nvSpPr>
      <xdr:spPr>
        <a:xfrm>
          <a:off x="9058275" y="23812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fLocksText="0">
      <xdr:nvSpPr>
        <xdr:cNvPr id="9" name="1 CuadroTexto"/>
        <xdr:cNvSpPr txBox="1">
          <a:spLocks noChangeArrowheads="1"/>
        </xdr:cNvSpPr>
      </xdr:nvSpPr>
      <xdr:spPr>
        <a:xfrm>
          <a:off x="9782175" y="23812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fLocksText="0">
      <xdr:nvSpPr>
        <xdr:cNvPr id="10" name="1 CuadroTexto"/>
        <xdr:cNvSpPr txBox="1">
          <a:spLocks noChangeArrowheads="1"/>
        </xdr:cNvSpPr>
      </xdr:nvSpPr>
      <xdr:spPr>
        <a:xfrm>
          <a:off x="10496550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fLocksText="0">
      <xdr:nvSpPr>
        <xdr:cNvPr id="11" name="1 CuadroTexto"/>
        <xdr:cNvSpPr txBox="1">
          <a:spLocks noChangeArrowheads="1"/>
        </xdr:cNvSpPr>
      </xdr:nvSpPr>
      <xdr:spPr>
        <a:xfrm>
          <a:off x="11201400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fLocksText="0">
      <xdr:nvSpPr>
        <xdr:cNvPr id="12" name="1 CuadroTexto"/>
        <xdr:cNvSpPr txBox="1">
          <a:spLocks noChangeArrowheads="1"/>
        </xdr:cNvSpPr>
      </xdr:nvSpPr>
      <xdr:spPr>
        <a:xfrm>
          <a:off x="11925300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fLocksText="0">
      <xdr:nvSpPr>
        <xdr:cNvPr id="13" name="1 CuadroTexto"/>
        <xdr:cNvSpPr txBox="1">
          <a:spLocks noChangeArrowheads="1"/>
        </xdr:cNvSpPr>
      </xdr:nvSpPr>
      <xdr:spPr>
        <a:xfrm>
          <a:off x="12639675" y="23812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12</xdr:row>
      <xdr:rowOff>133350</xdr:rowOff>
    </xdr:from>
    <xdr:to>
      <xdr:col>3</xdr:col>
      <xdr:colOff>685800</xdr:colOff>
      <xdr:row>14</xdr:row>
      <xdr:rowOff>19050</xdr:rowOff>
    </xdr:to>
    <xdr:sp fLocksText="0">
      <xdr:nvSpPr>
        <xdr:cNvPr id="14" name="1 CuadroTexto"/>
        <xdr:cNvSpPr txBox="1">
          <a:spLocks noChangeArrowheads="1"/>
        </xdr:cNvSpPr>
      </xdr:nvSpPr>
      <xdr:spPr>
        <a:xfrm>
          <a:off x="406717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133350</xdr:rowOff>
    </xdr:from>
    <xdr:to>
      <xdr:col>4</xdr:col>
      <xdr:colOff>676275</xdr:colOff>
      <xdr:row>14</xdr:row>
      <xdr:rowOff>19050</xdr:rowOff>
    </xdr:to>
    <xdr:sp fLocksText="0">
      <xdr:nvSpPr>
        <xdr:cNvPr id="15" name="1 CuadroTexto"/>
        <xdr:cNvSpPr txBox="1">
          <a:spLocks noChangeArrowheads="1"/>
        </xdr:cNvSpPr>
      </xdr:nvSpPr>
      <xdr:spPr>
        <a:xfrm>
          <a:off x="477202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12</xdr:row>
      <xdr:rowOff>133350</xdr:rowOff>
    </xdr:from>
    <xdr:to>
      <xdr:col>4</xdr:col>
      <xdr:colOff>676275</xdr:colOff>
      <xdr:row>14</xdr:row>
      <xdr:rowOff>19050</xdr:rowOff>
    </xdr:to>
    <xdr:sp fLocksText="0">
      <xdr:nvSpPr>
        <xdr:cNvPr id="16" name="1 CuadroTexto"/>
        <xdr:cNvSpPr txBox="1">
          <a:spLocks noChangeArrowheads="1"/>
        </xdr:cNvSpPr>
      </xdr:nvSpPr>
      <xdr:spPr>
        <a:xfrm>
          <a:off x="477202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fLocksText="0">
      <xdr:nvSpPr>
        <xdr:cNvPr id="17" name="1 CuadroTexto"/>
        <xdr:cNvSpPr txBox="1">
          <a:spLocks noChangeArrowheads="1"/>
        </xdr:cNvSpPr>
      </xdr:nvSpPr>
      <xdr:spPr>
        <a:xfrm>
          <a:off x="549592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12</xdr:row>
      <xdr:rowOff>133350</xdr:rowOff>
    </xdr:from>
    <xdr:to>
      <xdr:col>5</xdr:col>
      <xdr:colOff>685800</xdr:colOff>
      <xdr:row>14</xdr:row>
      <xdr:rowOff>19050</xdr:rowOff>
    </xdr:to>
    <xdr:sp fLocksText="0">
      <xdr:nvSpPr>
        <xdr:cNvPr id="18" name="1 CuadroTexto"/>
        <xdr:cNvSpPr txBox="1">
          <a:spLocks noChangeArrowheads="1"/>
        </xdr:cNvSpPr>
      </xdr:nvSpPr>
      <xdr:spPr>
        <a:xfrm>
          <a:off x="549592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fLocksText="0">
      <xdr:nvSpPr>
        <xdr:cNvPr id="19" name="1 CuadroTexto"/>
        <xdr:cNvSpPr txBox="1">
          <a:spLocks noChangeArrowheads="1"/>
        </xdr:cNvSpPr>
      </xdr:nvSpPr>
      <xdr:spPr>
        <a:xfrm>
          <a:off x="6219825" y="23812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523875</xdr:colOff>
      <xdr:row>12</xdr:row>
      <xdr:rowOff>133350</xdr:rowOff>
    </xdr:from>
    <xdr:to>
      <xdr:col>6</xdr:col>
      <xdr:colOff>685800</xdr:colOff>
      <xdr:row>14</xdr:row>
      <xdr:rowOff>19050</xdr:rowOff>
    </xdr:to>
    <xdr:sp fLocksText="0">
      <xdr:nvSpPr>
        <xdr:cNvPr id="20" name="1 CuadroTexto"/>
        <xdr:cNvSpPr txBox="1">
          <a:spLocks noChangeArrowheads="1"/>
        </xdr:cNvSpPr>
      </xdr:nvSpPr>
      <xdr:spPr>
        <a:xfrm>
          <a:off x="6219825" y="23812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fLocksText="0">
      <xdr:nvSpPr>
        <xdr:cNvPr id="21" name="1 CuadroTexto"/>
        <xdr:cNvSpPr txBox="1">
          <a:spLocks noChangeArrowheads="1"/>
        </xdr:cNvSpPr>
      </xdr:nvSpPr>
      <xdr:spPr>
        <a:xfrm>
          <a:off x="692467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12</xdr:row>
      <xdr:rowOff>133350</xdr:rowOff>
    </xdr:from>
    <xdr:to>
      <xdr:col>7</xdr:col>
      <xdr:colOff>685800</xdr:colOff>
      <xdr:row>14</xdr:row>
      <xdr:rowOff>19050</xdr:rowOff>
    </xdr:to>
    <xdr:sp fLocksText="0">
      <xdr:nvSpPr>
        <xdr:cNvPr id="22" name="1 CuadroTexto"/>
        <xdr:cNvSpPr txBox="1">
          <a:spLocks noChangeArrowheads="1"/>
        </xdr:cNvSpPr>
      </xdr:nvSpPr>
      <xdr:spPr>
        <a:xfrm>
          <a:off x="692467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fLocksText="0">
      <xdr:nvSpPr>
        <xdr:cNvPr id="23" name="1 CuadroTexto"/>
        <xdr:cNvSpPr txBox="1">
          <a:spLocks noChangeArrowheads="1"/>
        </xdr:cNvSpPr>
      </xdr:nvSpPr>
      <xdr:spPr>
        <a:xfrm>
          <a:off x="764857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12</xdr:row>
      <xdr:rowOff>133350</xdr:rowOff>
    </xdr:from>
    <xdr:to>
      <xdr:col>8</xdr:col>
      <xdr:colOff>695325</xdr:colOff>
      <xdr:row>14</xdr:row>
      <xdr:rowOff>19050</xdr:rowOff>
    </xdr:to>
    <xdr:sp fLocksText="0">
      <xdr:nvSpPr>
        <xdr:cNvPr id="24" name="1 CuadroTexto"/>
        <xdr:cNvSpPr txBox="1">
          <a:spLocks noChangeArrowheads="1"/>
        </xdr:cNvSpPr>
      </xdr:nvSpPr>
      <xdr:spPr>
        <a:xfrm>
          <a:off x="764857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fLocksText="0">
      <xdr:nvSpPr>
        <xdr:cNvPr id="25" name="1 CuadroTexto"/>
        <xdr:cNvSpPr txBox="1">
          <a:spLocks noChangeArrowheads="1"/>
        </xdr:cNvSpPr>
      </xdr:nvSpPr>
      <xdr:spPr>
        <a:xfrm>
          <a:off x="835342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12</xdr:row>
      <xdr:rowOff>133350</xdr:rowOff>
    </xdr:from>
    <xdr:to>
      <xdr:col>9</xdr:col>
      <xdr:colOff>685800</xdr:colOff>
      <xdr:row>14</xdr:row>
      <xdr:rowOff>19050</xdr:rowOff>
    </xdr:to>
    <xdr:sp fLocksText="0">
      <xdr:nvSpPr>
        <xdr:cNvPr id="26" name="1 CuadroTexto"/>
        <xdr:cNvSpPr txBox="1">
          <a:spLocks noChangeArrowheads="1"/>
        </xdr:cNvSpPr>
      </xdr:nvSpPr>
      <xdr:spPr>
        <a:xfrm>
          <a:off x="8353425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fLocksText="0">
      <xdr:nvSpPr>
        <xdr:cNvPr id="27" name="1 CuadroTexto"/>
        <xdr:cNvSpPr txBox="1">
          <a:spLocks noChangeArrowheads="1"/>
        </xdr:cNvSpPr>
      </xdr:nvSpPr>
      <xdr:spPr>
        <a:xfrm>
          <a:off x="9058275" y="23812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504825</xdr:colOff>
      <xdr:row>12</xdr:row>
      <xdr:rowOff>133350</xdr:rowOff>
    </xdr:from>
    <xdr:to>
      <xdr:col>10</xdr:col>
      <xdr:colOff>685800</xdr:colOff>
      <xdr:row>14</xdr:row>
      <xdr:rowOff>19050</xdr:rowOff>
    </xdr:to>
    <xdr:sp fLocksText="0">
      <xdr:nvSpPr>
        <xdr:cNvPr id="28" name="1 CuadroTexto"/>
        <xdr:cNvSpPr txBox="1">
          <a:spLocks noChangeArrowheads="1"/>
        </xdr:cNvSpPr>
      </xdr:nvSpPr>
      <xdr:spPr>
        <a:xfrm>
          <a:off x="9058275" y="23812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fLocksText="0">
      <xdr:nvSpPr>
        <xdr:cNvPr id="29" name="1 CuadroTexto"/>
        <xdr:cNvSpPr txBox="1">
          <a:spLocks noChangeArrowheads="1"/>
        </xdr:cNvSpPr>
      </xdr:nvSpPr>
      <xdr:spPr>
        <a:xfrm>
          <a:off x="9782175" y="23812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12</xdr:row>
      <xdr:rowOff>133350</xdr:rowOff>
    </xdr:from>
    <xdr:to>
      <xdr:col>11</xdr:col>
      <xdr:colOff>695325</xdr:colOff>
      <xdr:row>14</xdr:row>
      <xdr:rowOff>19050</xdr:rowOff>
    </xdr:to>
    <xdr:sp fLocksText="0">
      <xdr:nvSpPr>
        <xdr:cNvPr id="30" name="1 CuadroTexto"/>
        <xdr:cNvSpPr txBox="1">
          <a:spLocks noChangeArrowheads="1"/>
        </xdr:cNvSpPr>
      </xdr:nvSpPr>
      <xdr:spPr>
        <a:xfrm>
          <a:off x="9782175" y="2381250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12</xdr:row>
      <xdr:rowOff>133350</xdr:rowOff>
    </xdr:from>
    <xdr:to>
      <xdr:col>12</xdr:col>
      <xdr:colOff>685800</xdr:colOff>
      <xdr:row>14</xdr:row>
      <xdr:rowOff>19050</xdr:rowOff>
    </xdr:to>
    <xdr:sp fLocksText="0">
      <xdr:nvSpPr>
        <xdr:cNvPr id="31" name="1 CuadroTexto"/>
        <xdr:cNvSpPr txBox="1">
          <a:spLocks noChangeArrowheads="1"/>
        </xdr:cNvSpPr>
      </xdr:nvSpPr>
      <xdr:spPr>
        <a:xfrm>
          <a:off x="10496550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14</xdr:row>
      <xdr:rowOff>123825</xdr:rowOff>
    </xdr:from>
    <xdr:to>
      <xdr:col>12</xdr:col>
      <xdr:colOff>685800</xdr:colOff>
      <xdr:row>16</xdr:row>
      <xdr:rowOff>9525</xdr:rowOff>
    </xdr:to>
    <xdr:sp fLocksText="0">
      <xdr:nvSpPr>
        <xdr:cNvPr id="32" name="1 CuadroTexto"/>
        <xdr:cNvSpPr txBox="1">
          <a:spLocks noChangeArrowheads="1"/>
        </xdr:cNvSpPr>
      </xdr:nvSpPr>
      <xdr:spPr>
        <a:xfrm>
          <a:off x="10496550" y="269557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fLocksText="0">
      <xdr:nvSpPr>
        <xdr:cNvPr id="33" name="1 CuadroTexto"/>
        <xdr:cNvSpPr txBox="1">
          <a:spLocks noChangeArrowheads="1"/>
        </xdr:cNvSpPr>
      </xdr:nvSpPr>
      <xdr:spPr>
        <a:xfrm>
          <a:off x="11201400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12</xdr:row>
      <xdr:rowOff>133350</xdr:rowOff>
    </xdr:from>
    <xdr:to>
      <xdr:col>13</xdr:col>
      <xdr:colOff>676275</xdr:colOff>
      <xdr:row>14</xdr:row>
      <xdr:rowOff>19050</xdr:rowOff>
    </xdr:to>
    <xdr:sp fLocksText="0">
      <xdr:nvSpPr>
        <xdr:cNvPr id="34" name="1 CuadroTexto"/>
        <xdr:cNvSpPr txBox="1">
          <a:spLocks noChangeArrowheads="1"/>
        </xdr:cNvSpPr>
      </xdr:nvSpPr>
      <xdr:spPr>
        <a:xfrm>
          <a:off x="11201400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fLocksText="0">
      <xdr:nvSpPr>
        <xdr:cNvPr id="35" name="1 CuadroTexto"/>
        <xdr:cNvSpPr txBox="1">
          <a:spLocks noChangeArrowheads="1"/>
        </xdr:cNvSpPr>
      </xdr:nvSpPr>
      <xdr:spPr>
        <a:xfrm>
          <a:off x="11925300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514350</xdr:colOff>
      <xdr:row>12</xdr:row>
      <xdr:rowOff>133350</xdr:rowOff>
    </xdr:from>
    <xdr:to>
      <xdr:col>14</xdr:col>
      <xdr:colOff>685800</xdr:colOff>
      <xdr:row>14</xdr:row>
      <xdr:rowOff>19050</xdr:rowOff>
    </xdr:to>
    <xdr:sp fLocksText="0">
      <xdr:nvSpPr>
        <xdr:cNvPr id="36" name="1 CuadroTexto"/>
        <xdr:cNvSpPr txBox="1">
          <a:spLocks noChangeArrowheads="1"/>
        </xdr:cNvSpPr>
      </xdr:nvSpPr>
      <xdr:spPr>
        <a:xfrm>
          <a:off x="11925300" y="2381250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fLocksText="0">
      <xdr:nvSpPr>
        <xdr:cNvPr id="37" name="1 CuadroTexto"/>
        <xdr:cNvSpPr txBox="1">
          <a:spLocks noChangeArrowheads="1"/>
        </xdr:cNvSpPr>
      </xdr:nvSpPr>
      <xdr:spPr>
        <a:xfrm>
          <a:off x="12639675" y="23812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514350</xdr:colOff>
      <xdr:row>12</xdr:row>
      <xdr:rowOff>133350</xdr:rowOff>
    </xdr:from>
    <xdr:to>
      <xdr:col>15</xdr:col>
      <xdr:colOff>676275</xdr:colOff>
      <xdr:row>14</xdr:row>
      <xdr:rowOff>19050</xdr:rowOff>
    </xdr:to>
    <xdr:sp fLocksText="0">
      <xdr:nvSpPr>
        <xdr:cNvPr id="38" name="1 CuadroTexto"/>
        <xdr:cNvSpPr txBox="1">
          <a:spLocks noChangeArrowheads="1"/>
        </xdr:cNvSpPr>
      </xdr:nvSpPr>
      <xdr:spPr>
        <a:xfrm>
          <a:off x="12639675" y="2381250"/>
          <a:ext cx="161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11</xdr:row>
      <xdr:rowOff>133350</xdr:rowOff>
    </xdr:from>
    <xdr:to>
      <xdr:col>15</xdr:col>
      <xdr:colOff>676275</xdr:colOff>
      <xdr:row>13</xdr:row>
      <xdr:rowOff>19050</xdr:rowOff>
    </xdr:to>
    <xdr:sp fLocksText="0">
      <xdr:nvSpPr>
        <xdr:cNvPr id="39" name="1 CuadroTexto"/>
        <xdr:cNvSpPr txBox="1">
          <a:spLocks noChangeArrowheads="1"/>
        </xdr:cNvSpPr>
      </xdr:nvSpPr>
      <xdr:spPr>
        <a:xfrm>
          <a:off x="12630150" y="2219325"/>
          <a:ext cx="171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18</xdr:row>
      <xdr:rowOff>123825</xdr:rowOff>
    </xdr:from>
    <xdr:to>
      <xdr:col>4</xdr:col>
      <xdr:colOff>28575</xdr:colOff>
      <xdr:row>20</xdr:row>
      <xdr:rowOff>19050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365760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fLocksText="0">
      <xdr:nvSpPr>
        <xdr:cNvPr id="2" name="1 CuadroTexto"/>
        <xdr:cNvSpPr txBox="1">
          <a:spLocks noChangeArrowheads="1"/>
        </xdr:cNvSpPr>
      </xdr:nvSpPr>
      <xdr:spPr>
        <a:xfrm>
          <a:off x="424815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18</xdr:row>
      <xdr:rowOff>123825</xdr:rowOff>
    </xdr:from>
    <xdr:to>
      <xdr:col>6</xdr:col>
      <xdr:colOff>28575</xdr:colOff>
      <xdr:row>20</xdr:row>
      <xdr:rowOff>19050</xdr:rowOff>
    </xdr:to>
    <xdr:sp fLocksText="0">
      <xdr:nvSpPr>
        <xdr:cNvPr id="3" name="1 CuadroTexto"/>
        <xdr:cNvSpPr txBox="1">
          <a:spLocks noChangeArrowheads="1"/>
        </xdr:cNvSpPr>
      </xdr:nvSpPr>
      <xdr:spPr>
        <a:xfrm>
          <a:off x="4829175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18</xdr:row>
      <xdr:rowOff>123825</xdr:rowOff>
    </xdr:from>
    <xdr:to>
      <xdr:col>7</xdr:col>
      <xdr:colOff>28575</xdr:colOff>
      <xdr:row>20</xdr:row>
      <xdr:rowOff>19050</xdr:rowOff>
    </xdr:to>
    <xdr:sp fLocksText="0">
      <xdr:nvSpPr>
        <xdr:cNvPr id="4" name="1 CuadroTexto"/>
        <xdr:cNvSpPr txBox="1">
          <a:spLocks noChangeArrowheads="1"/>
        </xdr:cNvSpPr>
      </xdr:nvSpPr>
      <xdr:spPr>
        <a:xfrm>
          <a:off x="529590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123825</xdr:rowOff>
    </xdr:from>
    <xdr:to>
      <xdr:col>8</xdr:col>
      <xdr:colOff>38100</xdr:colOff>
      <xdr:row>20</xdr:row>
      <xdr:rowOff>19050</xdr:rowOff>
    </xdr:to>
    <xdr:sp fLocksText="0">
      <xdr:nvSpPr>
        <xdr:cNvPr id="5" name="1 CuadroTexto"/>
        <xdr:cNvSpPr txBox="1">
          <a:spLocks noChangeArrowheads="1"/>
        </xdr:cNvSpPr>
      </xdr:nvSpPr>
      <xdr:spPr>
        <a:xfrm>
          <a:off x="5829300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18</xdr:row>
      <xdr:rowOff>123825</xdr:rowOff>
    </xdr:from>
    <xdr:to>
      <xdr:col>9</xdr:col>
      <xdr:colOff>38100</xdr:colOff>
      <xdr:row>20</xdr:row>
      <xdr:rowOff>19050</xdr:rowOff>
    </xdr:to>
    <xdr:sp fLocksText="0">
      <xdr:nvSpPr>
        <xdr:cNvPr id="6" name="1 CuadroTexto"/>
        <xdr:cNvSpPr txBox="1">
          <a:spLocks noChangeArrowheads="1"/>
        </xdr:cNvSpPr>
      </xdr:nvSpPr>
      <xdr:spPr>
        <a:xfrm>
          <a:off x="633412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18</xdr:row>
      <xdr:rowOff>123825</xdr:rowOff>
    </xdr:from>
    <xdr:to>
      <xdr:col>10</xdr:col>
      <xdr:colOff>38100</xdr:colOff>
      <xdr:row>20</xdr:row>
      <xdr:rowOff>19050</xdr:rowOff>
    </xdr:to>
    <xdr:sp fLocksText="0">
      <xdr:nvSpPr>
        <xdr:cNvPr id="7" name="1 CuadroTexto"/>
        <xdr:cNvSpPr txBox="1">
          <a:spLocks noChangeArrowheads="1"/>
        </xdr:cNvSpPr>
      </xdr:nvSpPr>
      <xdr:spPr>
        <a:xfrm>
          <a:off x="688657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18</xdr:row>
      <xdr:rowOff>123825</xdr:rowOff>
    </xdr:from>
    <xdr:to>
      <xdr:col>11</xdr:col>
      <xdr:colOff>28575</xdr:colOff>
      <xdr:row>20</xdr:row>
      <xdr:rowOff>19050</xdr:rowOff>
    </xdr:to>
    <xdr:sp fLocksText="0">
      <xdr:nvSpPr>
        <xdr:cNvPr id="8" name="1 CuadroTexto"/>
        <xdr:cNvSpPr txBox="1">
          <a:spLocks noChangeArrowheads="1"/>
        </xdr:cNvSpPr>
      </xdr:nvSpPr>
      <xdr:spPr>
        <a:xfrm>
          <a:off x="7439025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18</xdr:row>
      <xdr:rowOff>123825</xdr:rowOff>
    </xdr:from>
    <xdr:to>
      <xdr:col>12</xdr:col>
      <xdr:colOff>28575</xdr:colOff>
      <xdr:row>20</xdr:row>
      <xdr:rowOff>19050</xdr:rowOff>
    </xdr:to>
    <xdr:sp fLocksText="0">
      <xdr:nvSpPr>
        <xdr:cNvPr id="9" name="1 CuadroTexto"/>
        <xdr:cNvSpPr txBox="1">
          <a:spLocks noChangeArrowheads="1"/>
        </xdr:cNvSpPr>
      </xdr:nvSpPr>
      <xdr:spPr>
        <a:xfrm>
          <a:off x="796290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18</xdr:row>
      <xdr:rowOff>123825</xdr:rowOff>
    </xdr:from>
    <xdr:to>
      <xdr:col>13</xdr:col>
      <xdr:colOff>28575</xdr:colOff>
      <xdr:row>20</xdr:row>
      <xdr:rowOff>19050</xdr:rowOff>
    </xdr:to>
    <xdr:sp fLocksText="0">
      <xdr:nvSpPr>
        <xdr:cNvPr id="10" name="1 CuadroTexto"/>
        <xdr:cNvSpPr txBox="1">
          <a:spLocks noChangeArrowheads="1"/>
        </xdr:cNvSpPr>
      </xdr:nvSpPr>
      <xdr:spPr>
        <a:xfrm>
          <a:off x="847725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18</xdr:row>
      <xdr:rowOff>123825</xdr:rowOff>
    </xdr:from>
    <xdr:to>
      <xdr:col>14</xdr:col>
      <xdr:colOff>38100</xdr:colOff>
      <xdr:row>20</xdr:row>
      <xdr:rowOff>19050</xdr:rowOff>
    </xdr:to>
    <xdr:sp fLocksText="0">
      <xdr:nvSpPr>
        <xdr:cNvPr id="11" name="1 CuadroTexto"/>
        <xdr:cNvSpPr txBox="1">
          <a:spLocks noChangeArrowheads="1"/>
        </xdr:cNvSpPr>
      </xdr:nvSpPr>
      <xdr:spPr>
        <a:xfrm>
          <a:off x="905827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18</xdr:row>
      <xdr:rowOff>123825</xdr:rowOff>
    </xdr:from>
    <xdr:to>
      <xdr:col>15</xdr:col>
      <xdr:colOff>38100</xdr:colOff>
      <xdr:row>20</xdr:row>
      <xdr:rowOff>19050</xdr:rowOff>
    </xdr:to>
    <xdr:sp fLocksText="0">
      <xdr:nvSpPr>
        <xdr:cNvPr id="12" name="1 CuadroTexto"/>
        <xdr:cNvSpPr txBox="1">
          <a:spLocks noChangeArrowheads="1"/>
        </xdr:cNvSpPr>
      </xdr:nvSpPr>
      <xdr:spPr>
        <a:xfrm>
          <a:off x="9601200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fLocksText="0">
      <xdr:nvSpPr>
        <xdr:cNvPr id="13" name="1 CuadroTexto"/>
        <xdr:cNvSpPr txBox="1">
          <a:spLocks noChangeArrowheads="1"/>
        </xdr:cNvSpPr>
      </xdr:nvSpPr>
      <xdr:spPr>
        <a:xfrm>
          <a:off x="590550" y="3343275"/>
          <a:ext cx="1295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fLocksText="0">
      <xdr:nvSpPr>
        <xdr:cNvPr id="14" name="1 CuadroTexto"/>
        <xdr:cNvSpPr txBox="1">
          <a:spLocks noChangeArrowheads="1"/>
        </xdr:cNvSpPr>
      </xdr:nvSpPr>
      <xdr:spPr>
        <a:xfrm>
          <a:off x="590550" y="33432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fLocksText="0">
      <xdr:nvSpPr>
        <xdr:cNvPr id="15" name="1 CuadroTexto"/>
        <xdr:cNvSpPr txBox="1">
          <a:spLocks noChangeArrowheads="1"/>
        </xdr:cNvSpPr>
      </xdr:nvSpPr>
      <xdr:spPr>
        <a:xfrm>
          <a:off x="424815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18</xdr:row>
      <xdr:rowOff>123825</xdr:rowOff>
    </xdr:from>
    <xdr:to>
      <xdr:col>6</xdr:col>
      <xdr:colOff>28575</xdr:colOff>
      <xdr:row>20</xdr:row>
      <xdr:rowOff>19050</xdr:rowOff>
    </xdr:to>
    <xdr:sp fLocksText="0">
      <xdr:nvSpPr>
        <xdr:cNvPr id="16" name="1 CuadroTexto"/>
        <xdr:cNvSpPr txBox="1">
          <a:spLocks noChangeArrowheads="1"/>
        </xdr:cNvSpPr>
      </xdr:nvSpPr>
      <xdr:spPr>
        <a:xfrm>
          <a:off x="4829175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18</xdr:row>
      <xdr:rowOff>123825</xdr:rowOff>
    </xdr:from>
    <xdr:to>
      <xdr:col>6</xdr:col>
      <xdr:colOff>28575</xdr:colOff>
      <xdr:row>20</xdr:row>
      <xdr:rowOff>19050</xdr:rowOff>
    </xdr:to>
    <xdr:sp fLocksText="0">
      <xdr:nvSpPr>
        <xdr:cNvPr id="17" name="1 CuadroTexto"/>
        <xdr:cNvSpPr txBox="1">
          <a:spLocks noChangeArrowheads="1"/>
        </xdr:cNvSpPr>
      </xdr:nvSpPr>
      <xdr:spPr>
        <a:xfrm>
          <a:off x="4829175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18</xdr:row>
      <xdr:rowOff>123825</xdr:rowOff>
    </xdr:from>
    <xdr:to>
      <xdr:col>7</xdr:col>
      <xdr:colOff>28575</xdr:colOff>
      <xdr:row>20</xdr:row>
      <xdr:rowOff>19050</xdr:rowOff>
    </xdr:to>
    <xdr:sp fLocksText="0">
      <xdr:nvSpPr>
        <xdr:cNvPr id="18" name="1 CuadroTexto"/>
        <xdr:cNvSpPr txBox="1">
          <a:spLocks noChangeArrowheads="1"/>
        </xdr:cNvSpPr>
      </xdr:nvSpPr>
      <xdr:spPr>
        <a:xfrm>
          <a:off x="529590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18</xdr:row>
      <xdr:rowOff>123825</xdr:rowOff>
    </xdr:from>
    <xdr:to>
      <xdr:col>7</xdr:col>
      <xdr:colOff>28575</xdr:colOff>
      <xdr:row>20</xdr:row>
      <xdr:rowOff>19050</xdr:rowOff>
    </xdr:to>
    <xdr:sp fLocksText="0">
      <xdr:nvSpPr>
        <xdr:cNvPr id="19" name="1 CuadroTexto"/>
        <xdr:cNvSpPr txBox="1">
          <a:spLocks noChangeArrowheads="1"/>
        </xdr:cNvSpPr>
      </xdr:nvSpPr>
      <xdr:spPr>
        <a:xfrm>
          <a:off x="529590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123825</xdr:rowOff>
    </xdr:from>
    <xdr:to>
      <xdr:col>8</xdr:col>
      <xdr:colOff>38100</xdr:colOff>
      <xdr:row>20</xdr:row>
      <xdr:rowOff>19050</xdr:rowOff>
    </xdr:to>
    <xdr:sp fLocksText="0">
      <xdr:nvSpPr>
        <xdr:cNvPr id="20" name="1 CuadroTexto"/>
        <xdr:cNvSpPr txBox="1">
          <a:spLocks noChangeArrowheads="1"/>
        </xdr:cNvSpPr>
      </xdr:nvSpPr>
      <xdr:spPr>
        <a:xfrm>
          <a:off x="5829300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123825</xdr:rowOff>
    </xdr:from>
    <xdr:to>
      <xdr:col>8</xdr:col>
      <xdr:colOff>38100</xdr:colOff>
      <xdr:row>20</xdr:row>
      <xdr:rowOff>19050</xdr:rowOff>
    </xdr:to>
    <xdr:sp fLocksText="0">
      <xdr:nvSpPr>
        <xdr:cNvPr id="21" name="1 CuadroTexto"/>
        <xdr:cNvSpPr txBox="1">
          <a:spLocks noChangeArrowheads="1"/>
        </xdr:cNvSpPr>
      </xdr:nvSpPr>
      <xdr:spPr>
        <a:xfrm>
          <a:off x="5829300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18</xdr:row>
      <xdr:rowOff>123825</xdr:rowOff>
    </xdr:from>
    <xdr:to>
      <xdr:col>9</xdr:col>
      <xdr:colOff>38100</xdr:colOff>
      <xdr:row>20</xdr:row>
      <xdr:rowOff>19050</xdr:rowOff>
    </xdr:to>
    <xdr:sp fLocksText="0">
      <xdr:nvSpPr>
        <xdr:cNvPr id="22" name="1 CuadroTexto"/>
        <xdr:cNvSpPr txBox="1">
          <a:spLocks noChangeArrowheads="1"/>
        </xdr:cNvSpPr>
      </xdr:nvSpPr>
      <xdr:spPr>
        <a:xfrm>
          <a:off x="633412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18</xdr:row>
      <xdr:rowOff>123825</xdr:rowOff>
    </xdr:from>
    <xdr:to>
      <xdr:col>9</xdr:col>
      <xdr:colOff>38100</xdr:colOff>
      <xdr:row>20</xdr:row>
      <xdr:rowOff>19050</xdr:rowOff>
    </xdr:to>
    <xdr:sp fLocksText="0">
      <xdr:nvSpPr>
        <xdr:cNvPr id="23" name="1 CuadroTexto"/>
        <xdr:cNvSpPr txBox="1">
          <a:spLocks noChangeArrowheads="1"/>
        </xdr:cNvSpPr>
      </xdr:nvSpPr>
      <xdr:spPr>
        <a:xfrm>
          <a:off x="633412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18</xdr:row>
      <xdr:rowOff>123825</xdr:rowOff>
    </xdr:from>
    <xdr:to>
      <xdr:col>10</xdr:col>
      <xdr:colOff>38100</xdr:colOff>
      <xdr:row>20</xdr:row>
      <xdr:rowOff>19050</xdr:rowOff>
    </xdr:to>
    <xdr:sp fLocksText="0">
      <xdr:nvSpPr>
        <xdr:cNvPr id="24" name="1 CuadroTexto"/>
        <xdr:cNvSpPr txBox="1">
          <a:spLocks noChangeArrowheads="1"/>
        </xdr:cNvSpPr>
      </xdr:nvSpPr>
      <xdr:spPr>
        <a:xfrm>
          <a:off x="688657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18</xdr:row>
      <xdr:rowOff>123825</xdr:rowOff>
    </xdr:from>
    <xdr:to>
      <xdr:col>10</xdr:col>
      <xdr:colOff>38100</xdr:colOff>
      <xdr:row>20</xdr:row>
      <xdr:rowOff>19050</xdr:rowOff>
    </xdr:to>
    <xdr:sp fLocksText="0">
      <xdr:nvSpPr>
        <xdr:cNvPr id="25" name="1 CuadroTexto"/>
        <xdr:cNvSpPr txBox="1">
          <a:spLocks noChangeArrowheads="1"/>
        </xdr:cNvSpPr>
      </xdr:nvSpPr>
      <xdr:spPr>
        <a:xfrm>
          <a:off x="688657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18</xdr:row>
      <xdr:rowOff>123825</xdr:rowOff>
    </xdr:from>
    <xdr:to>
      <xdr:col>11</xdr:col>
      <xdr:colOff>28575</xdr:colOff>
      <xdr:row>20</xdr:row>
      <xdr:rowOff>19050</xdr:rowOff>
    </xdr:to>
    <xdr:sp fLocksText="0">
      <xdr:nvSpPr>
        <xdr:cNvPr id="26" name="1 CuadroTexto"/>
        <xdr:cNvSpPr txBox="1">
          <a:spLocks noChangeArrowheads="1"/>
        </xdr:cNvSpPr>
      </xdr:nvSpPr>
      <xdr:spPr>
        <a:xfrm>
          <a:off x="7439025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18</xdr:row>
      <xdr:rowOff>123825</xdr:rowOff>
    </xdr:from>
    <xdr:to>
      <xdr:col>11</xdr:col>
      <xdr:colOff>28575</xdr:colOff>
      <xdr:row>20</xdr:row>
      <xdr:rowOff>19050</xdr:rowOff>
    </xdr:to>
    <xdr:sp fLocksText="0">
      <xdr:nvSpPr>
        <xdr:cNvPr id="27" name="1 CuadroTexto"/>
        <xdr:cNvSpPr txBox="1">
          <a:spLocks noChangeArrowheads="1"/>
        </xdr:cNvSpPr>
      </xdr:nvSpPr>
      <xdr:spPr>
        <a:xfrm>
          <a:off x="7439025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18</xdr:row>
      <xdr:rowOff>123825</xdr:rowOff>
    </xdr:from>
    <xdr:to>
      <xdr:col>12</xdr:col>
      <xdr:colOff>28575</xdr:colOff>
      <xdr:row>20</xdr:row>
      <xdr:rowOff>19050</xdr:rowOff>
    </xdr:to>
    <xdr:sp fLocksText="0">
      <xdr:nvSpPr>
        <xdr:cNvPr id="28" name="1 CuadroTexto"/>
        <xdr:cNvSpPr txBox="1">
          <a:spLocks noChangeArrowheads="1"/>
        </xdr:cNvSpPr>
      </xdr:nvSpPr>
      <xdr:spPr>
        <a:xfrm>
          <a:off x="796290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18</xdr:row>
      <xdr:rowOff>123825</xdr:rowOff>
    </xdr:from>
    <xdr:to>
      <xdr:col>12</xdr:col>
      <xdr:colOff>28575</xdr:colOff>
      <xdr:row>20</xdr:row>
      <xdr:rowOff>19050</xdr:rowOff>
    </xdr:to>
    <xdr:sp fLocksText="0">
      <xdr:nvSpPr>
        <xdr:cNvPr id="29" name="1 CuadroTexto"/>
        <xdr:cNvSpPr txBox="1">
          <a:spLocks noChangeArrowheads="1"/>
        </xdr:cNvSpPr>
      </xdr:nvSpPr>
      <xdr:spPr>
        <a:xfrm>
          <a:off x="796290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18</xdr:row>
      <xdr:rowOff>123825</xdr:rowOff>
    </xdr:from>
    <xdr:to>
      <xdr:col>13</xdr:col>
      <xdr:colOff>28575</xdr:colOff>
      <xdr:row>20</xdr:row>
      <xdr:rowOff>19050</xdr:rowOff>
    </xdr:to>
    <xdr:sp fLocksText="0">
      <xdr:nvSpPr>
        <xdr:cNvPr id="30" name="1 CuadroTexto"/>
        <xdr:cNvSpPr txBox="1">
          <a:spLocks noChangeArrowheads="1"/>
        </xdr:cNvSpPr>
      </xdr:nvSpPr>
      <xdr:spPr>
        <a:xfrm>
          <a:off x="847725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18</xdr:row>
      <xdr:rowOff>123825</xdr:rowOff>
    </xdr:from>
    <xdr:to>
      <xdr:col>13</xdr:col>
      <xdr:colOff>28575</xdr:colOff>
      <xdr:row>20</xdr:row>
      <xdr:rowOff>19050</xdr:rowOff>
    </xdr:to>
    <xdr:sp fLocksText="0">
      <xdr:nvSpPr>
        <xdr:cNvPr id="31" name="1 CuadroTexto"/>
        <xdr:cNvSpPr txBox="1">
          <a:spLocks noChangeArrowheads="1"/>
        </xdr:cNvSpPr>
      </xdr:nvSpPr>
      <xdr:spPr>
        <a:xfrm>
          <a:off x="847725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18</xdr:row>
      <xdr:rowOff>123825</xdr:rowOff>
    </xdr:from>
    <xdr:to>
      <xdr:col>14</xdr:col>
      <xdr:colOff>38100</xdr:colOff>
      <xdr:row>20</xdr:row>
      <xdr:rowOff>19050</xdr:rowOff>
    </xdr:to>
    <xdr:sp fLocksText="0">
      <xdr:nvSpPr>
        <xdr:cNvPr id="32" name="1 CuadroTexto"/>
        <xdr:cNvSpPr txBox="1">
          <a:spLocks noChangeArrowheads="1"/>
        </xdr:cNvSpPr>
      </xdr:nvSpPr>
      <xdr:spPr>
        <a:xfrm>
          <a:off x="905827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18</xdr:row>
      <xdr:rowOff>123825</xdr:rowOff>
    </xdr:from>
    <xdr:to>
      <xdr:col>14</xdr:col>
      <xdr:colOff>38100</xdr:colOff>
      <xdr:row>20</xdr:row>
      <xdr:rowOff>19050</xdr:rowOff>
    </xdr:to>
    <xdr:sp fLocksText="0">
      <xdr:nvSpPr>
        <xdr:cNvPr id="33" name="1 CuadroTexto"/>
        <xdr:cNvSpPr txBox="1">
          <a:spLocks noChangeArrowheads="1"/>
        </xdr:cNvSpPr>
      </xdr:nvSpPr>
      <xdr:spPr>
        <a:xfrm>
          <a:off x="905827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18</xdr:row>
      <xdr:rowOff>123825</xdr:rowOff>
    </xdr:from>
    <xdr:to>
      <xdr:col>15</xdr:col>
      <xdr:colOff>38100</xdr:colOff>
      <xdr:row>20</xdr:row>
      <xdr:rowOff>19050</xdr:rowOff>
    </xdr:to>
    <xdr:sp fLocksText="0">
      <xdr:nvSpPr>
        <xdr:cNvPr id="34" name="1 CuadroTexto"/>
        <xdr:cNvSpPr txBox="1">
          <a:spLocks noChangeArrowheads="1"/>
        </xdr:cNvSpPr>
      </xdr:nvSpPr>
      <xdr:spPr>
        <a:xfrm>
          <a:off x="9601200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18</xdr:row>
      <xdr:rowOff>123825</xdr:rowOff>
    </xdr:from>
    <xdr:to>
      <xdr:col>15</xdr:col>
      <xdr:colOff>38100</xdr:colOff>
      <xdr:row>20</xdr:row>
      <xdr:rowOff>19050</xdr:rowOff>
    </xdr:to>
    <xdr:sp fLocksText="0">
      <xdr:nvSpPr>
        <xdr:cNvPr id="35" name="1 CuadroTexto"/>
        <xdr:cNvSpPr txBox="1">
          <a:spLocks noChangeArrowheads="1"/>
        </xdr:cNvSpPr>
      </xdr:nvSpPr>
      <xdr:spPr>
        <a:xfrm>
          <a:off x="9601200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fLocksText="0">
      <xdr:nvSpPr>
        <xdr:cNvPr id="36" name="1 CuadroTexto"/>
        <xdr:cNvSpPr txBox="1">
          <a:spLocks noChangeArrowheads="1"/>
        </xdr:cNvSpPr>
      </xdr:nvSpPr>
      <xdr:spPr>
        <a:xfrm>
          <a:off x="590550" y="3343275"/>
          <a:ext cx="1295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fLocksText="0">
      <xdr:nvSpPr>
        <xdr:cNvPr id="37" name="1 CuadroTexto"/>
        <xdr:cNvSpPr txBox="1">
          <a:spLocks noChangeArrowheads="1"/>
        </xdr:cNvSpPr>
      </xdr:nvSpPr>
      <xdr:spPr>
        <a:xfrm>
          <a:off x="590550" y="3343275"/>
          <a:ext cx="1295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fLocksText="0">
      <xdr:nvSpPr>
        <xdr:cNvPr id="38" name="1 CuadroTexto"/>
        <xdr:cNvSpPr txBox="1">
          <a:spLocks noChangeArrowheads="1"/>
        </xdr:cNvSpPr>
      </xdr:nvSpPr>
      <xdr:spPr>
        <a:xfrm>
          <a:off x="590550" y="33432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fLocksText="0">
      <xdr:nvSpPr>
        <xdr:cNvPr id="39" name="1 CuadroTexto"/>
        <xdr:cNvSpPr txBox="1">
          <a:spLocks noChangeArrowheads="1"/>
        </xdr:cNvSpPr>
      </xdr:nvSpPr>
      <xdr:spPr>
        <a:xfrm>
          <a:off x="590550" y="33432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fLocksText="0">
      <xdr:nvSpPr>
        <xdr:cNvPr id="40" name="1 CuadroTexto"/>
        <xdr:cNvSpPr txBox="1">
          <a:spLocks noChangeArrowheads="1"/>
        </xdr:cNvSpPr>
      </xdr:nvSpPr>
      <xdr:spPr>
        <a:xfrm>
          <a:off x="590550" y="33432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18</xdr:row>
      <xdr:rowOff>123825</xdr:rowOff>
    </xdr:from>
    <xdr:to>
      <xdr:col>5</xdr:col>
      <xdr:colOff>28575</xdr:colOff>
      <xdr:row>20</xdr:row>
      <xdr:rowOff>19050</xdr:rowOff>
    </xdr:to>
    <xdr:sp fLocksText="0">
      <xdr:nvSpPr>
        <xdr:cNvPr id="41" name="1 CuadroTexto"/>
        <xdr:cNvSpPr txBox="1">
          <a:spLocks noChangeArrowheads="1"/>
        </xdr:cNvSpPr>
      </xdr:nvSpPr>
      <xdr:spPr>
        <a:xfrm>
          <a:off x="424815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18</xdr:row>
      <xdr:rowOff>123825</xdr:rowOff>
    </xdr:from>
    <xdr:to>
      <xdr:col>6</xdr:col>
      <xdr:colOff>28575</xdr:colOff>
      <xdr:row>20</xdr:row>
      <xdr:rowOff>19050</xdr:rowOff>
    </xdr:to>
    <xdr:sp fLocksText="0">
      <xdr:nvSpPr>
        <xdr:cNvPr id="42" name="1 CuadroTexto"/>
        <xdr:cNvSpPr txBox="1">
          <a:spLocks noChangeArrowheads="1"/>
        </xdr:cNvSpPr>
      </xdr:nvSpPr>
      <xdr:spPr>
        <a:xfrm>
          <a:off x="4829175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18</xdr:row>
      <xdr:rowOff>123825</xdr:rowOff>
    </xdr:from>
    <xdr:to>
      <xdr:col>6</xdr:col>
      <xdr:colOff>28575</xdr:colOff>
      <xdr:row>20</xdr:row>
      <xdr:rowOff>19050</xdr:rowOff>
    </xdr:to>
    <xdr:sp fLocksText="0">
      <xdr:nvSpPr>
        <xdr:cNvPr id="43" name="1 CuadroTexto"/>
        <xdr:cNvSpPr txBox="1">
          <a:spLocks noChangeArrowheads="1"/>
        </xdr:cNvSpPr>
      </xdr:nvSpPr>
      <xdr:spPr>
        <a:xfrm>
          <a:off x="4829175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18</xdr:row>
      <xdr:rowOff>123825</xdr:rowOff>
    </xdr:from>
    <xdr:to>
      <xdr:col>6</xdr:col>
      <xdr:colOff>28575</xdr:colOff>
      <xdr:row>20</xdr:row>
      <xdr:rowOff>19050</xdr:rowOff>
    </xdr:to>
    <xdr:sp fLocksText="0">
      <xdr:nvSpPr>
        <xdr:cNvPr id="44" name="1 CuadroTexto"/>
        <xdr:cNvSpPr txBox="1">
          <a:spLocks noChangeArrowheads="1"/>
        </xdr:cNvSpPr>
      </xdr:nvSpPr>
      <xdr:spPr>
        <a:xfrm>
          <a:off x="4829175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18</xdr:row>
      <xdr:rowOff>123825</xdr:rowOff>
    </xdr:from>
    <xdr:to>
      <xdr:col>7</xdr:col>
      <xdr:colOff>28575</xdr:colOff>
      <xdr:row>20</xdr:row>
      <xdr:rowOff>19050</xdr:rowOff>
    </xdr:to>
    <xdr:sp fLocksText="0">
      <xdr:nvSpPr>
        <xdr:cNvPr id="45" name="1 CuadroTexto"/>
        <xdr:cNvSpPr txBox="1">
          <a:spLocks noChangeArrowheads="1"/>
        </xdr:cNvSpPr>
      </xdr:nvSpPr>
      <xdr:spPr>
        <a:xfrm>
          <a:off x="529590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18</xdr:row>
      <xdr:rowOff>123825</xdr:rowOff>
    </xdr:from>
    <xdr:to>
      <xdr:col>7</xdr:col>
      <xdr:colOff>28575</xdr:colOff>
      <xdr:row>20</xdr:row>
      <xdr:rowOff>19050</xdr:rowOff>
    </xdr:to>
    <xdr:sp fLocksText="0">
      <xdr:nvSpPr>
        <xdr:cNvPr id="46" name="1 CuadroTexto"/>
        <xdr:cNvSpPr txBox="1">
          <a:spLocks noChangeArrowheads="1"/>
        </xdr:cNvSpPr>
      </xdr:nvSpPr>
      <xdr:spPr>
        <a:xfrm>
          <a:off x="529590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18</xdr:row>
      <xdr:rowOff>123825</xdr:rowOff>
    </xdr:from>
    <xdr:to>
      <xdr:col>7</xdr:col>
      <xdr:colOff>28575</xdr:colOff>
      <xdr:row>20</xdr:row>
      <xdr:rowOff>19050</xdr:rowOff>
    </xdr:to>
    <xdr:sp fLocksText="0">
      <xdr:nvSpPr>
        <xdr:cNvPr id="47" name="1 CuadroTexto"/>
        <xdr:cNvSpPr txBox="1">
          <a:spLocks noChangeArrowheads="1"/>
        </xdr:cNvSpPr>
      </xdr:nvSpPr>
      <xdr:spPr>
        <a:xfrm>
          <a:off x="529590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123825</xdr:rowOff>
    </xdr:from>
    <xdr:to>
      <xdr:col>8</xdr:col>
      <xdr:colOff>38100</xdr:colOff>
      <xdr:row>20</xdr:row>
      <xdr:rowOff>19050</xdr:rowOff>
    </xdr:to>
    <xdr:sp fLocksText="0">
      <xdr:nvSpPr>
        <xdr:cNvPr id="48" name="1 CuadroTexto"/>
        <xdr:cNvSpPr txBox="1">
          <a:spLocks noChangeArrowheads="1"/>
        </xdr:cNvSpPr>
      </xdr:nvSpPr>
      <xdr:spPr>
        <a:xfrm>
          <a:off x="5829300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123825</xdr:rowOff>
    </xdr:from>
    <xdr:to>
      <xdr:col>8</xdr:col>
      <xdr:colOff>38100</xdr:colOff>
      <xdr:row>20</xdr:row>
      <xdr:rowOff>19050</xdr:rowOff>
    </xdr:to>
    <xdr:sp fLocksText="0">
      <xdr:nvSpPr>
        <xdr:cNvPr id="49" name="1 CuadroTexto"/>
        <xdr:cNvSpPr txBox="1">
          <a:spLocks noChangeArrowheads="1"/>
        </xdr:cNvSpPr>
      </xdr:nvSpPr>
      <xdr:spPr>
        <a:xfrm>
          <a:off x="5829300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533400</xdr:colOff>
      <xdr:row>18</xdr:row>
      <xdr:rowOff>123825</xdr:rowOff>
    </xdr:from>
    <xdr:to>
      <xdr:col>8</xdr:col>
      <xdr:colOff>38100</xdr:colOff>
      <xdr:row>20</xdr:row>
      <xdr:rowOff>19050</xdr:rowOff>
    </xdr:to>
    <xdr:sp fLocksText="0">
      <xdr:nvSpPr>
        <xdr:cNvPr id="50" name="1 CuadroTexto"/>
        <xdr:cNvSpPr txBox="1">
          <a:spLocks noChangeArrowheads="1"/>
        </xdr:cNvSpPr>
      </xdr:nvSpPr>
      <xdr:spPr>
        <a:xfrm>
          <a:off x="5829300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18</xdr:row>
      <xdr:rowOff>123825</xdr:rowOff>
    </xdr:from>
    <xdr:to>
      <xdr:col>9</xdr:col>
      <xdr:colOff>38100</xdr:colOff>
      <xdr:row>20</xdr:row>
      <xdr:rowOff>19050</xdr:rowOff>
    </xdr:to>
    <xdr:sp fLocksText="0">
      <xdr:nvSpPr>
        <xdr:cNvPr id="51" name="1 CuadroTexto"/>
        <xdr:cNvSpPr txBox="1">
          <a:spLocks noChangeArrowheads="1"/>
        </xdr:cNvSpPr>
      </xdr:nvSpPr>
      <xdr:spPr>
        <a:xfrm>
          <a:off x="633412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18</xdr:row>
      <xdr:rowOff>123825</xdr:rowOff>
    </xdr:from>
    <xdr:to>
      <xdr:col>9</xdr:col>
      <xdr:colOff>38100</xdr:colOff>
      <xdr:row>20</xdr:row>
      <xdr:rowOff>19050</xdr:rowOff>
    </xdr:to>
    <xdr:sp fLocksText="0">
      <xdr:nvSpPr>
        <xdr:cNvPr id="52" name="1 CuadroTexto"/>
        <xdr:cNvSpPr txBox="1">
          <a:spLocks noChangeArrowheads="1"/>
        </xdr:cNvSpPr>
      </xdr:nvSpPr>
      <xdr:spPr>
        <a:xfrm>
          <a:off x="633412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18</xdr:row>
      <xdr:rowOff>123825</xdr:rowOff>
    </xdr:from>
    <xdr:to>
      <xdr:col>9</xdr:col>
      <xdr:colOff>38100</xdr:colOff>
      <xdr:row>20</xdr:row>
      <xdr:rowOff>19050</xdr:rowOff>
    </xdr:to>
    <xdr:sp fLocksText="0">
      <xdr:nvSpPr>
        <xdr:cNvPr id="53" name="1 CuadroTexto"/>
        <xdr:cNvSpPr txBox="1">
          <a:spLocks noChangeArrowheads="1"/>
        </xdr:cNvSpPr>
      </xdr:nvSpPr>
      <xdr:spPr>
        <a:xfrm>
          <a:off x="633412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18</xdr:row>
      <xdr:rowOff>123825</xdr:rowOff>
    </xdr:from>
    <xdr:to>
      <xdr:col>10</xdr:col>
      <xdr:colOff>38100</xdr:colOff>
      <xdr:row>20</xdr:row>
      <xdr:rowOff>19050</xdr:rowOff>
    </xdr:to>
    <xdr:sp fLocksText="0">
      <xdr:nvSpPr>
        <xdr:cNvPr id="54" name="1 CuadroTexto"/>
        <xdr:cNvSpPr txBox="1">
          <a:spLocks noChangeArrowheads="1"/>
        </xdr:cNvSpPr>
      </xdr:nvSpPr>
      <xdr:spPr>
        <a:xfrm>
          <a:off x="688657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18</xdr:row>
      <xdr:rowOff>123825</xdr:rowOff>
    </xdr:from>
    <xdr:to>
      <xdr:col>10</xdr:col>
      <xdr:colOff>38100</xdr:colOff>
      <xdr:row>20</xdr:row>
      <xdr:rowOff>19050</xdr:rowOff>
    </xdr:to>
    <xdr:sp fLocksText="0">
      <xdr:nvSpPr>
        <xdr:cNvPr id="55" name="1 CuadroTexto"/>
        <xdr:cNvSpPr txBox="1">
          <a:spLocks noChangeArrowheads="1"/>
        </xdr:cNvSpPr>
      </xdr:nvSpPr>
      <xdr:spPr>
        <a:xfrm>
          <a:off x="688657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552450</xdr:colOff>
      <xdr:row>18</xdr:row>
      <xdr:rowOff>123825</xdr:rowOff>
    </xdr:from>
    <xdr:to>
      <xdr:col>10</xdr:col>
      <xdr:colOff>38100</xdr:colOff>
      <xdr:row>20</xdr:row>
      <xdr:rowOff>19050</xdr:rowOff>
    </xdr:to>
    <xdr:sp fLocksText="0">
      <xdr:nvSpPr>
        <xdr:cNvPr id="56" name="1 CuadroTexto"/>
        <xdr:cNvSpPr txBox="1">
          <a:spLocks noChangeArrowheads="1"/>
        </xdr:cNvSpPr>
      </xdr:nvSpPr>
      <xdr:spPr>
        <a:xfrm>
          <a:off x="688657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18</xdr:row>
      <xdr:rowOff>123825</xdr:rowOff>
    </xdr:from>
    <xdr:to>
      <xdr:col>11</xdr:col>
      <xdr:colOff>28575</xdr:colOff>
      <xdr:row>20</xdr:row>
      <xdr:rowOff>19050</xdr:rowOff>
    </xdr:to>
    <xdr:sp fLocksText="0">
      <xdr:nvSpPr>
        <xdr:cNvPr id="57" name="1 CuadroTexto"/>
        <xdr:cNvSpPr txBox="1">
          <a:spLocks noChangeArrowheads="1"/>
        </xdr:cNvSpPr>
      </xdr:nvSpPr>
      <xdr:spPr>
        <a:xfrm>
          <a:off x="7439025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18</xdr:row>
      <xdr:rowOff>123825</xdr:rowOff>
    </xdr:from>
    <xdr:to>
      <xdr:col>11</xdr:col>
      <xdr:colOff>28575</xdr:colOff>
      <xdr:row>20</xdr:row>
      <xdr:rowOff>19050</xdr:rowOff>
    </xdr:to>
    <xdr:sp fLocksText="0">
      <xdr:nvSpPr>
        <xdr:cNvPr id="58" name="1 CuadroTexto"/>
        <xdr:cNvSpPr txBox="1">
          <a:spLocks noChangeArrowheads="1"/>
        </xdr:cNvSpPr>
      </xdr:nvSpPr>
      <xdr:spPr>
        <a:xfrm>
          <a:off x="7439025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552450</xdr:colOff>
      <xdr:row>18</xdr:row>
      <xdr:rowOff>123825</xdr:rowOff>
    </xdr:from>
    <xdr:to>
      <xdr:col>11</xdr:col>
      <xdr:colOff>28575</xdr:colOff>
      <xdr:row>20</xdr:row>
      <xdr:rowOff>19050</xdr:rowOff>
    </xdr:to>
    <xdr:sp fLocksText="0">
      <xdr:nvSpPr>
        <xdr:cNvPr id="59" name="1 CuadroTexto"/>
        <xdr:cNvSpPr txBox="1">
          <a:spLocks noChangeArrowheads="1"/>
        </xdr:cNvSpPr>
      </xdr:nvSpPr>
      <xdr:spPr>
        <a:xfrm>
          <a:off x="7439025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18</xdr:row>
      <xdr:rowOff>123825</xdr:rowOff>
    </xdr:from>
    <xdr:to>
      <xdr:col>12</xdr:col>
      <xdr:colOff>28575</xdr:colOff>
      <xdr:row>20</xdr:row>
      <xdr:rowOff>19050</xdr:rowOff>
    </xdr:to>
    <xdr:sp fLocksText="0">
      <xdr:nvSpPr>
        <xdr:cNvPr id="60" name="1 CuadroTexto"/>
        <xdr:cNvSpPr txBox="1">
          <a:spLocks noChangeArrowheads="1"/>
        </xdr:cNvSpPr>
      </xdr:nvSpPr>
      <xdr:spPr>
        <a:xfrm>
          <a:off x="796290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18</xdr:row>
      <xdr:rowOff>123825</xdr:rowOff>
    </xdr:from>
    <xdr:to>
      <xdr:col>12</xdr:col>
      <xdr:colOff>28575</xdr:colOff>
      <xdr:row>20</xdr:row>
      <xdr:rowOff>19050</xdr:rowOff>
    </xdr:to>
    <xdr:sp fLocksText="0">
      <xdr:nvSpPr>
        <xdr:cNvPr id="61" name="1 CuadroTexto"/>
        <xdr:cNvSpPr txBox="1">
          <a:spLocks noChangeArrowheads="1"/>
        </xdr:cNvSpPr>
      </xdr:nvSpPr>
      <xdr:spPr>
        <a:xfrm>
          <a:off x="796290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523875</xdr:colOff>
      <xdr:row>18</xdr:row>
      <xdr:rowOff>123825</xdr:rowOff>
    </xdr:from>
    <xdr:to>
      <xdr:col>12</xdr:col>
      <xdr:colOff>28575</xdr:colOff>
      <xdr:row>20</xdr:row>
      <xdr:rowOff>19050</xdr:rowOff>
    </xdr:to>
    <xdr:sp fLocksText="0">
      <xdr:nvSpPr>
        <xdr:cNvPr id="62" name="1 CuadroTexto"/>
        <xdr:cNvSpPr txBox="1">
          <a:spLocks noChangeArrowheads="1"/>
        </xdr:cNvSpPr>
      </xdr:nvSpPr>
      <xdr:spPr>
        <a:xfrm>
          <a:off x="796290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18</xdr:row>
      <xdr:rowOff>123825</xdr:rowOff>
    </xdr:from>
    <xdr:to>
      <xdr:col>13</xdr:col>
      <xdr:colOff>28575</xdr:colOff>
      <xdr:row>20</xdr:row>
      <xdr:rowOff>19050</xdr:rowOff>
    </xdr:to>
    <xdr:sp fLocksText="0">
      <xdr:nvSpPr>
        <xdr:cNvPr id="63" name="1 CuadroTexto"/>
        <xdr:cNvSpPr txBox="1">
          <a:spLocks noChangeArrowheads="1"/>
        </xdr:cNvSpPr>
      </xdr:nvSpPr>
      <xdr:spPr>
        <a:xfrm>
          <a:off x="847725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18</xdr:row>
      <xdr:rowOff>123825</xdr:rowOff>
    </xdr:from>
    <xdr:to>
      <xdr:col>13</xdr:col>
      <xdr:colOff>28575</xdr:colOff>
      <xdr:row>20</xdr:row>
      <xdr:rowOff>19050</xdr:rowOff>
    </xdr:to>
    <xdr:sp fLocksText="0">
      <xdr:nvSpPr>
        <xdr:cNvPr id="64" name="1 CuadroTexto"/>
        <xdr:cNvSpPr txBox="1">
          <a:spLocks noChangeArrowheads="1"/>
        </xdr:cNvSpPr>
      </xdr:nvSpPr>
      <xdr:spPr>
        <a:xfrm>
          <a:off x="847725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18</xdr:row>
      <xdr:rowOff>123825</xdr:rowOff>
    </xdr:from>
    <xdr:to>
      <xdr:col>13</xdr:col>
      <xdr:colOff>28575</xdr:colOff>
      <xdr:row>20</xdr:row>
      <xdr:rowOff>19050</xdr:rowOff>
    </xdr:to>
    <xdr:sp fLocksText="0">
      <xdr:nvSpPr>
        <xdr:cNvPr id="65" name="1 CuadroTexto"/>
        <xdr:cNvSpPr txBox="1">
          <a:spLocks noChangeArrowheads="1"/>
        </xdr:cNvSpPr>
      </xdr:nvSpPr>
      <xdr:spPr>
        <a:xfrm>
          <a:off x="8477250" y="3343275"/>
          <a:ext cx="28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18</xdr:row>
      <xdr:rowOff>123825</xdr:rowOff>
    </xdr:from>
    <xdr:to>
      <xdr:col>14</xdr:col>
      <xdr:colOff>38100</xdr:colOff>
      <xdr:row>20</xdr:row>
      <xdr:rowOff>19050</xdr:rowOff>
    </xdr:to>
    <xdr:sp fLocksText="0">
      <xdr:nvSpPr>
        <xdr:cNvPr id="66" name="1 CuadroTexto"/>
        <xdr:cNvSpPr txBox="1">
          <a:spLocks noChangeArrowheads="1"/>
        </xdr:cNvSpPr>
      </xdr:nvSpPr>
      <xdr:spPr>
        <a:xfrm>
          <a:off x="905827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18</xdr:row>
      <xdr:rowOff>123825</xdr:rowOff>
    </xdr:from>
    <xdr:to>
      <xdr:col>14</xdr:col>
      <xdr:colOff>38100</xdr:colOff>
      <xdr:row>20</xdr:row>
      <xdr:rowOff>19050</xdr:rowOff>
    </xdr:to>
    <xdr:sp fLocksText="0">
      <xdr:nvSpPr>
        <xdr:cNvPr id="67" name="1 CuadroTexto"/>
        <xdr:cNvSpPr txBox="1">
          <a:spLocks noChangeArrowheads="1"/>
        </xdr:cNvSpPr>
      </xdr:nvSpPr>
      <xdr:spPr>
        <a:xfrm>
          <a:off x="905827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581025</xdr:colOff>
      <xdr:row>18</xdr:row>
      <xdr:rowOff>123825</xdr:rowOff>
    </xdr:from>
    <xdr:to>
      <xdr:col>14</xdr:col>
      <xdr:colOff>38100</xdr:colOff>
      <xdr:row>20</xdr:row>
      <xdr:rowOff>19050</xdr:rowOff>
    </xdr:to>
    <xdr:sp fLocksText="0">
      <xdr:nvSpPr>
        <xdr:cNvPr id="68" name="1 CuadroTexto"/>
        <xdr:cNvSpPr txBox="1">
          <a:spLocks noChangeArrowheads="1"/>
        </xdr:cNvSpPr>
      </xdr:nvSpPr>
      <xdr:spPr>
        <a:xfrm>
          <a:off x="9058275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18</xdr:row>
      <xdr:rowOff>123825</xdr:rowOff>
    </xdr:from>
    <xdr:to>
      <xdr:col>15</xdr:col>
      <xdr:colOff>38100</xdr:colOff>
      <xdr:row>20</xdr:row>
      <xdr:rowOff>19050</xdr:rowOff>
    </xdr:to>
    <xdr:sp fLocksText="0">
      <xdr:nvSpPr>
        <xdr:cNvPr id="69" name="1 CuadroTexto"/>
        <xdr:cNvSpPr txBox="1">
          <a:spLocks noChangeArrowheads="1"/>
        </xdr:cNvSpPr>
      </xdr:nvSpPr>
      <xdr:spPr>
        <a:xfrm>
          <a:off x="9601200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18</xdr:row>
      <xdr:rowOff>123825</xdr:rowOff>
    </xdr:from>
    <xdr:to>
      <xdr:col>15</xdr:col>
      <xdr:colOff>38100</xdr:colOff>
      <xdr:row>20</xdr:row>
      <xdr:rowOff>19050</xdr:rowOff>
    </xdr:to>
    <xdr:sp fLocksText="0">
      <xdr:nvSpPr>
        <xdr:cNvPr id="70" name="1 CuadroTexto"/>
        <xdr:cNvSpPr txBox="1">
          <a:spLocks noChangeArrowheads="1"/>
        </xdr:cNvSpPr>
      </xdr:nvSpPr>
      <xdr:spPr>
        <a:xfrm>
          <a:off x="9601200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18</xdr:row>
      <xdr:rowOff>123825</xdr:rowOff>
    </xdr:from>
    <xdr:to>
      <xdr:col>15</xdr:col>
      <xdr:colOff>38100</xdr:colOff>
      <xdr:row>20</xdr:row>
      <xdr:rowOff>19050</xdr:rowOff>
    </xdr:to>
    <xdr:sp fLocksText="0">
      <xdr:nvSpPr>
        <xdr:cNvPr id="71" name="1 CuadroTexto"/>
        <xdr:cNvSpPr txBox="1">
          <a:spLocks noChangeArrowheads="1"/>
        </xdr:cNvSpPr>
      </xdr:nvSpPr>
      <xdr:spPr>
        <a:xfrm>
          <a:off x="9601200" y="3343275"/>
          <a:ext cx="38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fLocksText="0">
      <xdr:nvSpPr>
        <xdr:cNvPr id="72" name="1 CuadroTexto"/>
        <xdr:cNvSpPr txBox="1">
          <a:spLocks noChangeArrowheads="1"/>
        </xdr:cNvSpPr>
      </xdr:nvSpPr>
      <xdr:spPr>
        <a:xfrm>
          <a:off x="590550" y="3343275"/>
          <a:ext cx="1295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fLocksText="0">
      <xdr:nvSpPr>
        <xdr:cNvPr id="73" name="1 CuadroTexto"/>
        <xdr:cNvSpPr txBox="1">
          <a:spLocks noChangeArrowheads="1"/>
        </xdr:cNvSpPr>
      </xdr:nvSpPr>
      <xdr:spPr>
        <a:xfrm>
          <a:off x="590550" y="3343275"/>
          <a:ext cx="1295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38100</xdr:colOff>
      <xdr:row>20</xdr:row>
      <xdr:rowOff>19050</xdr:rowOff>
    </xdr:to>
    <xdr:sp fLocksText="0">
      <xdr:nvSpPr>
        <xdr:cNvPr id="74" name="1 CuadroTexto"/>
        <xdr:cNvSpPr txBox="1">
          <a:spLocks noChangeArrowheads="1"/>
        </xdr:cNvSpPr>
      </xdr:nvSpPr>
      <xdr:spPr>
        <a:xfrm>
          <a:off x="590550" y="3343275"/>
          <a:ext cx="1295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fLocksText="0">
      <xdr:nvSpPr>
        <xdr:cNvPr id="75" name="1 CuadroTexto"/>
        <xdr:cNvSpPr txBox="1">
          <a:spLocks noChangeArrowheads="1"/>
        </xdr:cNvSpPr>
      </xdr:nvSpPr>
      <xdr:spPr>
        <a:xfrm>
          <a:off x="590550" y="33432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fLocksText="0">
      <xdr:nvSpPr>
        <xdr:cNvPr id="76" name="1 CuadroTexto"/>
        <xdr:cNvSpPr txBox="1">
          <a:spLocks noChangeArrowheads="1"/>
        </xdr:cNvSpPr>
      </xdr:nvSpPr>
      <xdr:spPr>
        <a:xfrm>
          <a:off x="590550" y="33432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fLocksText="0">
      <xdr:nvSpPr>
        <xdr:cNvPr id="77" name="1 CuadroTexto"/>
        <xdr:cNvSpPr txBox="1">
          <a:spLocks noChangeArrowheads="1"/>
        </xdr:cNvSpPr>
      </xdr:nvSpPr>
      <xdr:spPr>
        <a:xfrm>
          <a:off x="590550" y="33432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fLocksText="0">
      <xdr:nvSpPr>
        <xdr:cNvPr id="78" name="1 CuadroTexto"/>
        <xdr:cNvSpPr txBox="1">
          <a:spLocks noChangeArrowheads="1"/>
        </xdr:cNvSpPr>
      </xdr:nvSpPr>
      <xdr:spPr>
        <a:xfrm>
          <a:off x="590550" y="33432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590550</xdr:colOff>
      <xdr:row>18</xdr:row>
      <xdr:rowOff>123825</xdr:rowOff>
    </xdr:from>
    <xdr:to>
      <xdr:col>1</xdr:col>
      <xdr:colOff>28575</xdr:colOff>
      <xdr:row>20</xdr:row>
      <xdr:rowOff>19050</xdr:rowOff>
    </xdr:to>
    <xdr:sp fLocksText="0">
      <xdr:nvSpPr>
        <xdr:cNvPr id="79" name="1 CuadroTexto"/>
        <xdr:cNvSpPr txBox="1">
          <a:spLocks noChangeArrowheads="1"/>
        </xdr:cNvSpPr>
      </xdr:nvSpPr>
      <xdr:spPr>
        <a:xfrm>
          <a:off x="590550" y="3343275"/>
          <a:ext cx="1285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showGridLines="0" tabSelected="1" zoomScalePageLayoutView="0" workbookViewId="0" topLeftCell="A1">
      <selection activeCell="A3" sqref="A3:K3"/>
    </sheetView>
  </sheetViews>
  <sheetFormatPr defaultColWidth="11.421875" defaultRowHeight="12.75"/>
  <cols>
    <col min="1" max="1" width="17.00390625" style="450" customWidth="1"/>
    <col min="2" max="2" width="11.421875" style="68" customWidth="1"/>
    <col min="7" max="7" width="42.8515625" style="0" customWidth="1"/>
    <col min="8" max="8" width="11.421875" style="18" customWidth="1"/>
  </cols>
  <sheetData>
    <row r="1" spans="1:2" ht="14.25">
      <c r="A1" s="449"/>
      <c r="B1" s="462"/>
    </row>
    <row r="2" spans="1:2" ht="14.25">
      <c r="A2" s="449"/>
      <c r="B2" s="462"/>
    </row>
    <row r="3" spans="1:11" ht="14.25">
      <c r="A3" s="690" t="s">
        <v>391</v>
      </c>
      <c r="B3" s="690"/>
      <c r="C3" s="690"/>
      <c r="D3" s="690"/>
      <c r="E3" s="690"/>
      <c r="F3" s="690"/>
      <c r="G3" s="690"/>
      <c r="H3" s="690"/>
      <c r="I3" s="690"/>
      <c r="J3" s="690"/>
      <c r="K3" s="690"/>
    </row>
    <row r="4" spans="1:2" ht="14.25">
      <c r="A4" s="449"/>
      <c r="B4" s="462"/>
    </row>
    <row r="5" spans="1:14" ht="24.75" customHeight="1">
      <c r="A5" s="468" t="s">
        <v>0</v>
      </c>
      <c r="B5" s="691" t="s">
        <v>570</v>
      </c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"/>
    </row>
    <row r="6" spans="1:13" ht="30.75" customHeight="1">
      <c r="A6" s="468" t="s">
        <v>46</v>
      </c>
      <c r="B6" s="691" t="s">
        <v>571</v>
      </c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1"/>
    </row>
    <row r="7" spans="1:13" ht="24.75" customHeight="1">
      <c r="A7" s="468" t="s">
        <v>47</v>
      </c>
      <c r="B7" s="691" t="s">
        <v>572</v>
      </c>
      <c r="C7" s="691"/>
      <c r="D7" s="691"/>
      <c r="E7" s="691"/>
      <c r="F7" s="691"/>
      <c r="G7" s="691"/>
      <c r="H7" s="691"/>
      <c r="I7" s="691"/>
      <c r="J7" s="691"/>
      <c r="K7" s="691"/>
      <c r="L7" s="691"/>
      <c r="M7" s="691"/>
    </row>
    <row r="8" spans="1:13" ht="24.75" customHeight="1">
      <c r="A8" s="468" t="s">
        <v>50</v>
      </c>
      <c r="B8" s="691" t="s">
        <v>573</v>
      </c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1"/>
    </row>
    <row r="9" spans="1:13" ht="24.75" customHeight="1">
      <c r="A9" s="468" t="s">
        <v>54</v>
      </c>
      <c r="B9" s="691" t="s">
        <v>574</v>
      </c>
      <c r="C9" s="691"/>
      <c r="D9" s="691"/>
      <c r="E9" s="691"/>
      <c r="F9" s="691"/>
      <c r="G9" s="691"/>
      <c r="H9" s="691"/>
      <c r="I9" s="691"/>
      <c r="J9" s="691"/>
      <c r="K9" s="691"/>
      <c r="L9" s="691"/>
      <c r="M9" s="691"/>
    </row>
    <row r="10" spans="1:13" ht="24.75" customHeight="1">
      <c r="A10" s="468" t="s">
        <v>68</v>
      </c>
      <c r="B10" s="691" t="s">
        <v>575</v>
      </c>
      <c r="C10" s="691"/>
      <c r="D10" s="691"/>
      <c r="E10" s="691"/>
      <c r="F10" s="691"/>
      <c r="G10" s="691"/>
      <c r="H10" s="691"/>
      <c r="I10" s="691"/>
      <c r="J10" s="691"/>
      <c r="K10" s="691"/>
      <c r="L10" s="691"/>
      <c r="M10" s="691"/>
    </row>
    <row r="11" spans="1:20" ht="24.75" customHeight="1">
      <c r="A11" s="468" t="s">
        <v>69</v>
      </c>
      <c r="B11" s="691" t="s">
        <v>576</v>
      </c>
      <c r="C11" s="691"/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72"/>
      <c r="O11" s="72"/>
      <c r="P11" s="72"/>
      <c r="Q11" s="72"/>
      <c r="R11" s="72"/>
      <c r="S11" s="72"/>
      <c r="T11" s="72"/>
    </row>
    <row r="12" spans="1:13" ht="24.75" customHeight="1">
      <c r="A12" s="468" t="s">
        <v>70</v>
      </c>
      <c r="B12" s="691" t="s">
        <v>577</v>
      </c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</row>
    <row r="13" spans="1:29" ht="24.75" customHeight="1">
      <c r="A13" s="468" t="s">
        <v>80</v>
      </c>
      <c r="B13" s="691" t="s">
        <v>578</v>
      </c>
      <c r="C13" s="691"/>
      <c r="D13" s="691"/>
      <c r="E13" s="691"/>
      <c r="F13" s="691"/>
      <c r="G13" s="691"/>
      <c r="H13" s="691"/>
      <c r="I13" s="691"/>
      <c r="J13" s="691"/>
      <c r="K13" s="691"/>
      <c r="L13" s="691"/>
      <c r="M13" s="691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</row>
    <row r="14" spans="1:29" ht="24.75" customHeight="1">
      <c r="A14" s="468" t="s">
        <v>85</v>
      </c>
      <c r="B14" s="691" t="s">
        <v>644</v>
      </c>
      <c r="C14" s="691"/>
      <c r="D14" s="691"/>
      <c r="E14" s="691"/>
      <c r="F14" s="691"/>
      <c r="G14" s="691"/>
      <c r="H14" s="691"/>
      <c r="I14" s="691"/>
      <c r="J14" s="691"/>
      <c r="K14" s="691"/>
      <c r="L14" s="691"/>
      <c r="M14" s="691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</row>
    <row r="15" spans="1:13" ht="24.75" customHeight="1">
      <c r="A15" s="468" t="s">
        <v>86</v>
      </c>
      <c r="B15" s="691" t="s">
        <v>579</v>
      </c>
      <c r="C15" s="691"/>
      <c r="D15" s="691"/>
      <c r="E15" s="691"/>
      <c r="F15" s="691"/>
      <c r="G15" s="691"/>
      <c r="H15" s="691"/>
      <c r="I15" s="691"/>
      <c r="J15" s="691"/>
      <c r="K15" s="691"/>
      <c r="L15" s="691"/>
      <c r="M15" s="691"/>
    </row>
    <row r="16" spans="1:13" ht="24.75" customHeight="1">
      <c r="A16" s="468" t="s">
        <v>258</v>
      </c>
      <c r="B16" s="691" t="s">
        <v>580</v>
      </c>
      <c r="C16" s="691"/>
      <c r="D16" s="691"/>
      <c r="E16" s="691"/>
      <c r="F16" s="691"/>
      <c r="G16" s="691"/>
      <c r="H16" s="691"/>
      <c r="I16" s="691"/>
      <c r="J16" s="691"/>
      <c r="K16" s="691"/>
      <c r="L16" s="691"/>
      <c r="M16" s="691"/>
    </row>
    <row r="17" spans="1:20" ht="24.75" customHeight="1">
      <c r="A17" s="468" t="s">
        <v>87</v>
      </c>
      <c r="B17" s="691" t="s">
        <v>581</v>
      </c>
      <c r="C17" s="691"/>
      <c r="D17" s="691"/>
      <c r="E17" s="691"/>
      <c r="F17" s="691"/>
      <c r="G17" s="691"/>
      <c r="H17" s="691"/>
      <c r="I17" s="691"/>
      <c r="J17" s="691"/>
      <c r="K17" s="691"/>
      <c r="L17" s="691"/>
      <c r="M17" s="691"/>
      <c r="N17" s="71"/>
      <c r="O17" s="71"/>
      <c r="P17" s="71"/>
      <c r="Q17" s="71"/>
      <c r="R17" s="71"/>
      <c r="S17" s="71"/>
      <c r="T17" s="71"/>
    </row>
    <row r="18" spans="1:17" ht="24.75" customHeight="1">
      <c r="A18" s="468" t="s">
        <v>89</v>
      </c>
      <c r="B18" s="691" t="s">
        <v>582</v>
      </c>
      <c r="C18" s="691"/>
      <c r="D18" s="691"/>
      <c r="E18" s="691"/>
      <c r="F18" s="691"/>
      <c r="G18" s="691"/>
      <c r="H18" s="691"/>
      <c r="I18" s="691"/>
      <c r="J18" s="691"/>
      <c r="K18" s="691"/>
      <c r="L18" s="691"/>
      <c r="M18" s="691"/>
      <c r="N18" s="74"/>
      <c r="O18" s="74"/>
      <c r="P18" s="74"/>
      <c r="Q18" s="74"/>
    </row>
    <row r="19" spans="1:18" ht="24.75" customHeight="1">
      <c r="A19" s="468" t="s">
        <v>90</v>
      </c>
      <c r="B19" s="691" t="s">
        <v>583</v>
      </c>
      <c r="C19" s="691"/>
      <c r="D19" s="691"/>
      <c r="E19" s="691"/>
      <c r="F19" s="691"/>
      <c r="G19" s="691"/>
      <c r="H19" s="691"/>
      <c r="I19" s="691"/>
      <c r="J19" s="691"/>
      <c r="K19" s="691"/>
      <c r="L19" s="691"/>
      <c r="M19" s="691"/>
      <c r="N19" s="73"/>
      <c r="O19" s="73"/>
      <c r="P19" s="73"/>
      <c r="Q19" s="73"/>
      <c r="R19" s="73"/>
    </row>
    <row r="20" spans="1:18" ht="24.75" customHeight="1">
      <c r="A20" s="468" t="s">
        <v>92</v>
      </c>
      <c r="B20" s="691" t="s">
        <v>584</v>
      </c>
      <c r="C20" s="691"/>
      <c r="D20" s="691"/>
      <c r="E20" s="691"/>
      <c r="F20" s="691"/>
      <c r="G20" s="691"/>
      <c r="H20" s="691"/>
      <c r="I20" s="691"/>
      <c r="J20" s="691"/>
      <c r="K20" s="691"/>
      <c r="L20" s="691"/>
      <c r="M20" s="691"/>
      <c r="N20" s="75"/>
      <c r="O20" s="75"/>
      <c r="P20" s="75"/>
      <c r="Q20" s="75"/>
      <c r="R20" s="75"/>
    </row>
    <row r="21" spans="1:20" ht="24.75" customHeight="1">
      <c r="A21" s="468" t="s">
        <v>105</v>
      </c>
      <c r="B21" s="691" t="s">
        <v>585</v>
      </c>
      <c r="C21" s="691"/>
      <c r="D21" s="691"/>
      <c r="E21" s="691"/>
      <c r="F21" s="691"/>
      <c r="G21" s="691"/>
      <c r="H21" s="691"/>
      <c r="I21" s="691"/>
      <c r="J21" s="691"/>
      <c r="K21" s="691"/>
      <c r="L21" s="691"/>
      <c r="M21" s="691"/>
      <c r="N21" s="70"/>
      <c r="O21" s="70"/>
      <c r="P21" s="70"/>
      <c r="Q21" s="70"/>
      <c r="R21" s="70"/>
      <c r="S21" s="70"/>
      <c r="T21" s="70"/>
    </row>
    <row r="22" spans="1:19" ht="24.75" customHeight="1">
      <c r="A22" s="468" t="s">
        <v>106</v>
      </c>
      <c r="B22" s="691" t="s">
        <v>586</v>
      </c>
      <c r="C22" s="691"/>
      <c r="D22" s="691"/>
      <c r="E22" s="691"/>
      <c r="F22" s="691"/>
      <c r="G22" s="691"/>
      <c r="H22" s="691"/>
      <c r="I22" s="691"/>
      <c r="J22" s="691"/>
      <c r="K22" s="691"/>
      <c r="L22" s="691"/>
      <c r="M22" s="691"/>
      <c r="N22" s="70"/>
      <c r="O22" s="70"/>
      <c r="P22" s="70"/>
      <c r="Q22" s="70"/>
      <c r="R22" s="70"/>
      <c r="S22" s="70"/>
    </row>
    <row r="23" spans="1:27" ht="24.75" customHeight="1">
      <c r="A23" s="468" t="s">
        <v>108</v>
      </c>
      <c r="B23" s="691" t="s">
        <v>587</v>
      </c>
      <c r="C23" s="691"/>
      <c r="D23" s="691"/>
      <c r="E23" s="691"/>
      <c r="F23" s="691"/>
      <c r="G23" s="691"/>
      <c r="H23" s="691"/>
      <c r="I23" s="691"/>
      <c r="J23" s="691"/>
      <c r="K23" s="691"/>
      <c r="L23" s="691"/>
      <c r="M23" s="69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0" ht="24.75" customHeight="1">
      <c r="A24" s="468" t="s">
        <v>259</v>
      </c>
      <c r="B24" s="691" t="s">
        <v>588</v>
      </c>
      <c r="C24" s="691"/>
      <c r="D24" s="691"/>
      <c r="E24" s="691"/>
      <c r="F24" s="691"/>
      <c r="G24" s="691"/>
      <c r="H24" s="691"/>
      <c r="I24" s="691"/>
      <c r="J24" s="691"/>
      <c r="K24" s="691"/>
      <c r="L24" s="691"/>
      <c r="M24" s="691"/>
      <c r="N24" s="70"/>
      <c r="O24" s="70"/>
      <c r="P24" s="70"/>
      <c r="Q24" s="70"/>
      <c r="R24" s="70"/>
      <c r="S24" s="70"/>
      <c r="T24" s="70"/>
    </row>
    <row r="25" spans="1:20" ht="24.75" customHeight="1">
      <c r="A25" s="468" t="s">
        <v>260</v>
      </c>
      <c r="B25" s="691" t="s">
        <v>589</v>
      </c>
      <c r="C25" s="691"/>
      <c r="D25" s="691"/>
      <c r="E25" s="691"/>
      <c r="F25" s="691"/>
      <c r="G25" s="691"/>
      <c r="H25" s="691"/>
      <c r="I25" s="691"/>
      <c r="J25" s="691"/>
      <c r="K25" s="691"/>
      <c r="L25" s="691"/>
      <c r="M25" s="691"/>
      <c r="N25" s="70"/>
      <c r="O25" s="70"/>
      <c r="P25" s="70"/>
      <c r="Q25" s="70"/>
      <c r="R25" s="70"/>
      <c r="S25" s="70"/>
      <c r="T25" s="70"/>
    </row>
    <row r="26" spans="1:21" ht="24.75" customHeight="1">
      <c r="A26" s="468" t="s">
        <v>114</v>
      </c>
      <c r="B26" s="691" t="s">
        <v>590</v>
      </c>
      <c r="C26" s="691"/>
      <c r="D26" s="691"/>
      <c r="E26" s="691"/>
      <c r="F26" s="691"/>
      <c r="G26" s="691"/>
      <c r="H26" s="691"/>
      <c r="I26" s="691"/>
      <c r="J26" s="691"/>
      <c r="K26" s="691"/>
      <c r="L26" s="691"/>
      <c r="M26" s="691"/>
      <c r="N26" s="70"/>
      <c r="O26" s="70"/>
      <c r="P26" s="70"/>
      <c r="Q26" s="70"/>
      <c r="R26" s="70"/>
      <c r="S26" s="70"/>
      <c r="T26" s="70"/>
      <c r="U26" s="70"/>
    </row>
    <row r="27" spans="1:13" ht="24.75" customHeight="1">
      <c r="A27" s="468" t="s">
        <v>121</v>
      </c>
      <c r="B27" s="691" t="s">
        <v>591</v>
      </c>
      <c r="C27" s="691"/>
      <c r="D27" s="691"/>
      <c r="E27" s="691"/>
      <c r="F27" s="691"/>
      <c r="G27" s="691"/>
      <c r="H27" s="691"/>
      <c r="I27" s="691"/>
      <c r="J27" s="691"/>
      <c r="K27" s="691"/>
      <c r="L27" s="691"/>
      <c r="M27" s="691"/>
    </row>
    <row r="28" spans="1:13" ht="33.75" customHeight="1">
      <c r="A28" s="468" t="s">
        <v>261</v>
      </c>
      <c r="B28" s="691" t="s">
        <v>592</v>
      </c>
      <c r="C28" s="691"/>
      <c r="D28" s="691"/>
      <c r="E28" s="691"/>
      <c r="F28" s="691"/>
      <c r="G28" s="691"/>
      <c r="H28" s="691"/>
      <c r="I28" s="691"/>
      <c r="J28" s="691"/>
      <c r="K28" s="691"/>
      <c r="L28" s="691"/>
      <c r="M28" s="691"/>
    </row>
    <row r="29" spans="1:13" ht="30" customHeight="1">
      <c r="A29" s="468" t="s">
        <v>149</v>
      </c>
      <c r="B29" s="691" t="s">
        <v>593</v>
      </c>
      <c r="C29" s="691"/>
      <c r="D29" s="691"/>
      <c r="E29" s="691"/>
      <c r="F29" s="691"/>
      <c r="G29" s="691"/>
      <c r="H29" s="691"/>
      <c r="I29" s="691"/>
      <c r="J29" s="691"/>
      <c r="K29" s="691"/>
      <c r="L29" s="691"/>
      <c r="M29" s="691"/>
    </row>
    <row r="30" spans="1:13" ht="33" customHeight="1">
      <c r="A30" s="468" t="s">
        <v>158</v>
      </c>
      <c r="B30" s="691" t="s">
        <v>594</v>
      </c>
      <c r="C30" s="691"/>
      <c r="D30" s="691"/>
      <c r="E30" s="691"/>
      <c r="F30" s="691"/>
      <c r="G30" s="691"/>
      <c r="H30" s="691"/>
      <c r="I30" s="691"/>
      <c r="J30" s="691"/>
      <c r="K30" s="691"/>
      <c r="L30" s="691"/>
      <c r="M30" s="691"/>
    </row>
    <row r="31" spans="1:13" ht="24.75" customHeight="1">
      <c r="A31" s="468" t="s">
        <v>160</v>
      </c>
      <c r="B31" s="691" t="s">
        <v>595</v>
      </c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</row>
    <row r="32" spans="1:13" ht="24.75" customHeight="1">
      <c r="A32" s="468" t="s">
        <v>174</v>
      </c>
      <c r="B32" s="691" t="s">
        <v>596</v>
      </c>
      <c r="C32" s="691"/>
      <c r="D32" s="691"/>
      <c r="E32" s="691"/>
      <c r="F32" s="691"/>
      <c r="G32" s="691"/>
      <c r="H32" s="691"/>
      <c r="I32" s="691"/>
      <c r="J32" s="691"/>
      <c r="K32" s="691"/>
      <c r="L32" s="691"/>
      <c r="M32" s="691"/>
    </row>
    <row r="33" spans="1:13" ht="24.75" customHeight="1">
      <c r="A33" s="468" t="s">
        <v>177</v>
      </c>
      <c r="B33" s="691" t="s">
        <v>597</v>
      </c>
      <c r="C33" s="691"/>
      <c r="D33" s="691"/>
      <c r="E33" s="691"/>
      <c r="F33" s="691"/>
      <c r="G33" s="691"/>
      <c r="H33" s="691"/>
      <c r="I33" s="691"/>
      <c r="J33" s="691"/>
      <c r="K33" s="691"/>
      <c r="L33" s="691"/>
      <c r="M33" s="691"/>
    </row>
    <row r="34" spans="1:13" ht="24.75" customHeight="1">
      <c r="A34" s="468" t="s">
        <v>186</v>
      </c>
      <c r="B34" s="691" t="s">
        <v>598</v>
      </c>
      <c r="C34" s="691"/>
      <c r="D34" s="691"/>
      <c r="E34" s="691"/>
      <c r="F34" s="691"/>
      <c r="G34" s="691"/>
      <c r="H34" s="691"/>
      <c r="I34" s="691"/>
      <c r="J34" s="691"/>
      <c r="K34" s="691"/>
      <c r="L34" s="691"/>
      <c r="M34" s="691"/>
    </row>
    <row r="35" spans="1:13" ht="24.75" customHeight="1">
      <c r="A35" s="468" t="s">
        <v>191</v>
      </c>
      <c r="B35" s="691" t="s">
        <v>599</v>
      </c>
      <c r="C35" s="691"/>
      <c r="D35" s="691"/>
      <c r="E35" s="691"/>
      <c r="F35" s="691"/>
      <c r="G35" s="691"/>
      <c r="H35" s="691"/>
      <c r="I35" s="691"/>
      <c r="J35" s="691"/>
      <c r="K35" s="691"/>
      <c r="L35" s="691"/>
      <c r="M35" s="691"/>
    </row>
    <row r="36" spans="1:13" ht="24.75" customHeight="1">
      <c r="A36" s="468" t="s">
        <v>202</v>
      </c>
      <c r="B36" s="691" t="s">
        <v>600</v>
      </c>
      <c r="C36" s="691"/>
      <c r="D36" s="691"/>
      <c r="E36" s="691"/>
      <c r="F36" s="691"/>
      <c r="G36" s="691"/>
      <c r="H36" s="691"/>
      <c r="I36" s="691"/>
      <c r="J36" s="691"/>
      <c r="K36" s="691"/>
      <c r="L36" s="691"/>
      <c r="M36" s="691"/>
    </row>
    <row r="37" spans="1:13" ht="24.75" customHeight="1">
      <c r="A37" s="468" t="s">
        <v>218</v>
      </c>
      <c r="B37" s="691" t="s">
        <v>601</v>
      </c>
      <c r="C37" s="691"/>
      <c r="D37" s="691"/>
      <c r="E37" s="691"/>
      <c r="F37" s="691"/>
      <c r="G37" s="691"/>
      <c r="H37" s="691"/>
      <c r="I37" s="691"/>
      <c r="J37" s="691"/>
      <c r="K37" s="691"/>
      <c r="L37" s="691"/>
      <c r="M37" s="691"/>
    </row>
    <row r="38" spans="1:13" ht="24.75" customHeight="1">
      <c r="A38" s="468" t="s">
        <v>221</v>
      </c>
      <c r="B38" s="691" t="s">
        <v>602</v>
      </c>
      <c r="C38" s="691"/>
      <c r="D38" s="691"/>
      <c r="E38" s="691"/>
      <c r="F38" s="691"/>
      <c r="G38" s="691"/>
      <c r="H38" s="691"/>
      <c r="I38" s="691"/>
      <c r="J38" s="691"/>
      <c r="K38" s="691"/>
      <c r="L38" s="691"/>
      <c r="M38" s="691"/>
    </row>
    <row r="39" spans="1:13" ht="24.75" customHeight="1">
      <c r="A39" s="468" t="s">
        <v>223</v>
      </c>
      <c r="B39" s="691" t="s">
        <v>603</v>
      </c>
      <c r="C39" s="691"/>
      <c r="D39" s="691"/>
      <c r="E39" s="691"/>
      <c r="F39" s="691"/>
      <c r="G39" s="691"/>
      <c r="H39" s="691"/>
      <c r="I39" s="691"/>
      <c r="J39" s="691"/>
      <c r="K39" s="691"/>
      <c r="L39" s="691"/>
      <c r="M39" s="691"/>
    </row>
    <row r="40" spans="1:29" ht="24.75" customHeight="1">
      <c r="A40" s="468" t="s">
        <v>238</v>
      </c>
      <c r="B40" s="691" t="s">
        <v>604</v>
      </c>
      <c r="C40" s="691"/>
      <c r="D40" s="691"/>
      <c r="E40" s="691"/>
      <c r="F40" s="691"/>
      <c r="G40" s="691"/>
      <c r="H40" s="691"/>
      <c r="I40" s="691"/>
      <c r="J40" s="691"/>
      <c r="K40" s="691"/>
      <c r="L40" s="691"/>
      <c r="M40" s="69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</row>
    <row r="41" spans="1:24" ht="24.75" customHeight="1">
      <c r="A41" s="468" t="s">
        <v>241</v>
      </c>
      <c r="B41" s="691" t="s">
        <v>605</v>
      </c>
      <c r="C41" s="691"/>
      <c r="D41" s="691"/>
      <c r="E41" s="691"/>
      <c r="F41" s="691"/>
      <c r="G41" s="691"/>
      <c r="H41" s="691"/>
      <c r="I41" s="691"/>
      <c r="J41" s="691"/>
      <c r="K41" s="691"/>
      <c r="L41" s="691"/>
      <c r="M41" s="69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</row>
    <row r="42" spans="1:31" ht="24.75" customHeight="1">
      <c r="A42" s="468" t="s">
        <v>245</v>
      </c>
      <c r="B42" s="691" t="s">
        <v>606</v>
      </c>
      <c r="C42" s="691"/>
      <c r="D42" s="691"/>
      <c r="E42" s="691"/>
      <c r="F42" s="691"/>
      <c r="G42" s="691"/>
      <c r="H42" s="691"/>
      <c r="I42" s="691"/>
      <c r="J42" s="691"/>
      <c r="K42" s="691"/>
      <c r="L42" s="691"/>
      <c r="M42" s="69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</row>
    <row r="43" spans="1:13" ht="24.75" customHeight="1">
      <c r="A43" s="468" t="s">
        <v>250</v>
      </c>
      <c r="B43" s="691" t="s">
        <v>607</v>
      </c>
      <c r="C43" s="691"/>
      <c r="D43" s="691"/>
      <c r="E43" s="691"/>
      <c r="F43" s="691"/>
      <c r="G43" s="691"/>
      <c r="H43" s="691"/>
      <c r="I43" s="691"/>
      <c r="J43" s="691"/>
      <c r="K43" s="691"/>
      <c r="L43" s="691"/>
      <c r="M43" s="691"/>
    </row>
    <row r="44" spans="1:7" ht="14.25">
      <c r="A44" s="467"/>
      <c r="B44" s="692"/>
      <c r="C44" s="692"/>
      <c r="D44" s="692"/>
      <c r="E44" s="692"/>
      <c r="F44" s="692"/>
      <c r="G44" s="692"/>
    </row>
  </sheetData>
  <sheetProtection/>
  <mergeCells count="41">
    <mergeCell ref="B40:M40"/>
    <mergeCell ref="B41:M41"/>
    <mergeCell ref="B42:M42"/>
    <mergeCell ref="B43:M43"/>
    <mergeCell ref="B44:G44"/>
    <mergeCell ref="B34:M34"/>
    <mergeCell ref="B35:M35"/>
    <mergeCell ref="B36:M36"/>
    <mergeCell ref="B37:M37"/>
    <mergeCell ref="B38:M38"/>
    <mergeCell ref="B39:M39"/>
    <mergeCell ref="B28:M28"/>
    <mergeCell ref="B29:M29"/>
    <mergeCell ref="B30:M30"/>
    <mergeCell ref="B31:M31"/>
    <mergeCell ref="B32:M32"/>
    <mergeCell ref="B33:M33"/>
    <mergeCell ref="B22:M22"/>
    <mergeCell ref="B23:M23"/>
    <mergeCell ref="B24:M24"/>
    <mergeCell ref="B25:M25"/>
    <mergeCell ref="B26:M26"/>
    <mergeCell ref="B27:M27"/>
    <mergeCell ref="B16:M16"/>
    <mergeCell ref="B17:M17"/>
    <mergeCell ref="B18:M18"/>
    <mergeCell ref="B19:M19"/>
    <mergeCell ref="B20:M20"/>
    <mergeCell ref="B21:M21"/>
    <mergeCell ref="B10:M10"/>
    <mergeCell ref="B11:M11"/>
    <mergeCell ref="B12:M12"/>
    <mergeCell ref="B13:M13"/>
    <mergeCell ref="B14:M14"/>
    <mergeCell ref="B15:M15"/>
    <mergeCell ref="A3:K3"/>
    <mergeCell ref="B5:M5"/>
    <mergeCell ref="B6:M6"/>
    <mergeCell ref="B7:M7"/>
    <mergeCell ref="B8:M8"/>
    <mergeCell ref="B9:M9"/>
  </mergeCells>
  <hyperlinks>
    <hyperlink ref="A5" location="VI.1!A1" display="Cuadro No. VI.1"/>
    <hyperlink ref="A6" location="VI.2!A1" display="Cuadro No. VI.2"/>
    <hyperlink ref="A7" location="VI.3!A1" display="Cuadro No. VI.3"/>
    <hyperlink ref="A8" location="VI.4!A1" display="Cuadro No. VI.4"/>
    <hyperlink ref="A9" location="VI.5!A1" display="Cuadro No. VI.5"/>
    <hyperlink ref="A10" location="VI.6!A1" display="Cuadro No. VI.6"/>
    <hyperlink ref="A11" location="VI.7!A1" display="Cuadro No. VI.7"/>
    <hyperlink ref="A12" location="VI.8!A1" display="Cuadro No. VI.8"/>
    <hyperlink ref="A13" location="VI.9!A1" display="Cuadro No. VI.9"/>
    <hyperlink ref="A14" location="VI.10!A1" display="Cuadro No. VI.10"/>
    <hyperlink ref="A15" location="VI.11!A1" display="Cuadro No. VI.11"/>
    <hyperlink ref="A16" location="VI.12!A1" display="Cuadro No. VI.12"/>
    <hyperlink ref="A17" location="VI.13!A1" display="Cuadro No. VI.13"/>
    <hyperlink ref="A18" location="VI.14!A1" display="Cuadro No. VI.14"/>
    <hyperlink ref="A19" location="VI.15!A1" display="Cuadro No. VI.15"/>
    <hyperlink ref="A20" location="VI.16!A1" display="Cuadro No. VI.16"/>
    <hyperlink ref="A21" location="VI.17!A1" display="Cuadro No. VI.17"/>
    <hyperlink ref="A22" location="VI.18!A1" display="Cuadro No. VI.18"/>
    <hyperlink ref="A23" location="VI.19!A1" display="Cuadro No. VI.19"/>
    <hyperlink ref="A24" location="VI.20!A1" display="Cuadro No. VI.20"/>
    <hyperlink ref="A25" location="VI.21!A1" display="Cuadro No. VI.21"/>
    <hyperlink ref="A26" location="VI.22!A1" display="Cuadro No. VI.22"/>
    <hyperlink ref="A27" location="VI.23!A1" display="Cuadro No. VI.23"/>
    <hyperlink ref="A28" location="VI.24!A1" display="Cuadro No. VI.24"/>
    <hyperlink ref="A29" location="VI.25!A1" display="Cuadro No. VI.25"/>
    <hyperlink ref="A30" location="VI.26!A1" display="Cuadro No. VI.26"/>
    <hyperlink ref="A31" location="VI.27!A1" display="Cuadro No. VI.27"/>
    <hyperlink ref="A32" location="VI.28!A1" display="Cuadro No. VI.28"/>
    <hyperlink ref="A33" location="VI.29!A1" display="Cuadro No. VI.29"/>
    <hyperlink ref="A34" location="VI.30!A1" display="Cuadro No. VI.30"/>
    <hyperlink ref="A35" location="VI.31!A1" display="Cuadro No. VI.31"/>
    <hyperlink ref="A36" location="VI.32!A1" display="Cuadro No. VI.32"/>
    <hyperlink ref="A37" location="VI.33!A1" display="Cuadro No. VI.33"/>
    <hyperlink ref="A38" location="VI.34!A1" display="Cuadro No. VI.34"/>
    <hyperlink ref="A39" location="VI.35!A1" display="Cuadro No. VI.35"/>
    <hyperlink ref="A40" location="VI.36!A1" display="Cuadro No. VI.36"/>
    <hyperlink ref="A41" location="VI.37!A1" display="Cuadro No. VI.37"/>
    <hyperlink ref="A42" location="VI.38!A1" display="Cuadro No. VI.38"/>
    <hyperlink ref="A43" location="VI.39!A1" display="Cuadro No. VI.39"/>
  </hyperlinks>
  <printOptions horizontalCentered="1"/>
  <pageMargins left="0.2755905511811024" right="0.2755905511811024" top="0.3937007874015748" bottom="0.984251968503937" header="0" footer="0"/>
  <pageSetup horizontalDpi="600" verticalDpi="600" orientation="landscape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showGridLines="0" zoomScale="95" zoomScaleNormal="95" zoomScalePageLayoutView="0" workbookViewId="0" topLeftCell="A1">
      <selection activeCell="B1" sqref="B1"/>
    </sheetView>
  </sheetViews>
  <sheetFormatPr defaultColWidth="11.421875" defaultRowHeight="12.75"/>
  <cols>
    <col min="1" max="1" width="1.7109375" style="88" customWidth="1"/>
    <col min="2" max="2" width="16.57421875" style="88" customWidth="1"/>
    <col min="3" max="3" width="9.7109375" style="88" customWidth="1"/>
    <col min="4" max="4" width="3.421875" style="88" customWidth="1"/>
    <col min="5" max="5" width="9.421875" style="88" customWidth="1"/>
    <col min="6" max="6" width="9.140625" style="88" customWidth="1"/>
    <col min="7" max="7" width="2.7109375" style="88" customWidth="1"/>
    <col min="8" max="9" width="7.8515625" style="88" customWidth="1"/>
    <col min="10" max="10" width="2.7109375" style="88" customWidth="1"/>
    <col min="11" max="11" width="8.7109375" style="88" customWidth="1"/>
    <col min="12" max="12" width="8.00390625" style="88" customWidth="1"/>
    <col min="13" max="13" width="3.140625" style="88" customWidth="1"/>
    <col min="14" max="14" width="8.57421875" style="88" customWidth="1"/>
    <col min="15" max="15" width="8.140625" style="88" customWidth="1"/>
    <col min="16" max="16" width="3.28125" style="88" customWidth="1"/>
    <col min="17" max="17" width="8.00390625" style="88" customWidth="1"/>
    <col min="18" max="18" width="8.140625" style="88" customWidth="1"/>
    <col min="19" max="19" width="1.8515625" style="88" customWidth="1"/>
    <col min="20" max="21" width="7.8515625" style="88" customWidth="1"/>
    <col min="22" max="22" width="3.421875" style="88" customWidth="1"/>
    <col min="23" max="23" width="9.140625" style="88" customWidth="1"/>
    <col min="24" max="24" width="7.00390625" style="88" customWidth="1"/>
    <col min="25" max="25" width="2.421875" style="88" customWidth="1"/>
    <col min="26" max="26" width="8.00390625" style="88" customWidth="1"/>
    <col min="27" max="27" width="8.421875" style="88" customWidth="1"/>
    <col min="28" max="28" width="2.57421875" style="88" customWidth="1"/>
    <col min="29" max="29" width="8.00390625" style="88" customWidth="1"/>
    <col min="30" max="30" width="7.421875" style="88" customWidth="1"/>
    <col min="31" max="31" width="2.28125" style="88" customWidth="1"/>
    <col min="32" max="32" width="8.00390625" style="88" customWidth="1"/>
    <col min="33" max="33" width="7.140625" style="88" customWidth="1"/>
    <col min="34" max="34" width="2.57421875" style="88" customWidth="1"/>
    <col min="35" max="35" width="7.7109375" style="88" customWidth="1"/>
    <col min="36" max="36" width="7.00390625" style="88" customWidth="1"/>
    <col min="37" max="37" width="2.421875" style="88" customWidth="1"/>
    <col min="38" max="38" width="9.28125" style="88" customWidth="1"/>
    <col min="39" max="39" width="8.28125" style="88" customWidth="1"/>
    <col min="40" max="40" width="1.1484375" style="88" customWidth="1"/>
    <col min="41" max="16384" width="11.421875" style="88" customWidth="1"/>
  </cols>
  <sheetData>
    <row r="1" ht="12.75">
      <c r="B1" s="466" t="s">
        <v>612</v>
      </c>
    </row>
    <row r="2" spans="1:39" ht="12.75">
      <c r="A2" s="705" t="s">
        <v>70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</row>
    <row r="3" spans="1:41" ht="15.75" customHeight="1" thickBot="1">
      <c r="A3" s="721" t="s">
        <v>623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721"/>
      <c r="AK3" s="721"/>
      <c r="AL3" s="721"/>
      <c r="AM3" s="721"/>
      <c r="AN3" s="721"/>
      <c r="AO3" s="512"/>
    </row>
    <row r="4" spans="1:40" ht="94.5" customHeight="1">
      <c r="A4" s="528"/>
      <c r="B4" s="529" t="s">
        <v>394</v>
      </c>
      <c r="C4" s="722" t="s">
        <v>71</v>
      </c>
      <c r="D4" s="722"/>
      <c r="E4" s="722"/>
      <c r="F4" s="722"/>
      <c r="G4" s="682"/>
      <c r="H4" s="722" t="s">
        <v>306</v>
      </c>
      <c r="I4" s="722"/>
      <c r="J4" s="682"/>
      <c r="K4" s="722" t="s">
        <v>485</v>
      </c>
      <c r="L4" s="722"/>
      <c r="M4" s="682"/>
      <c r="N4" s="722" t="s">
        <v>486</v>
      </c>
      <c r="O4" s="722"/>
      <c r="P4" s="682"/>
      <c r="Q4" s="723" t="s">
        <v>307</v>
      </c>
      <c r="R4" s="723"/>
      <c r="S4" s="682"/>
      <c r="T4" s="722" t="s">
        <v>308</v>
      </c>
      <c r="U4" s="722"/>
      <c r="V4" s="682"/>
      <c r="W4" s="722" t="s">
        <v>317</v>
      </c>
      <c r="X4" s="722"/>
      <c r="Y4" s="682"/>
      <c r="Z4" s="722" t="s">
        <v>309</v>
      </c>
      <c r="AA4" s="722"/>
      <c r="AB4" s="682"/>
      <c r="AC4" s="722" t="s">
        <v>310</v>
      </c>
      <c r="AD4" s="722"/>
      <c r="AE4" s="682"/>
      <c r="AF4" s="722" t="s">
        <v>311</v>
      </c>
      <c r="AG4" s="722"/>
      <c r="AH4" s="682"/>
      <c r="AI4" s="725" t="s">
        <v>647</v>
      </c>
      <c r="AJ4" s="725"/>
      <c r="AK4" s="682"/>
      <c r="AL4" s="722" t="s">
        <v>312</v>
      </c>
      <c r="AM4" s="722"/>
      <c r="AN4" s="722"/>
    </row>
    <row r="5" spans="1:40" ht="15" thickBot="1">
      <c r="A5" s="683"/>
      <c r="B5" s="683"/>
      <c r="C5" s="684" t="s">
        <v>413</v>
      </c>
      <c r="D5" s="685"/>
      <c r="E5" s="684" t="s">
        <v>72</v>
      </c>
      <c r="F5" s="684" t="s">
        <v>73</v>
      </c>
      <c r="G5" s="685"/>
      <c r="H5" s="684" t="s">
        <v>72</v>
      </c>
      <c r="I5" s="684" t="s">
        <v>73</v>
      </c>
      <c r="J5" s="685"/>
      <c r="K5" s="684" t="s">
        <v>72</v>
      </c>
      <c r="L5" s="684" t="s">
        <v>73</v>
      </c>
      <c r="M5" s="685"/>
      <c r="N5" s="684" t="s">
        <v>72</v>
      </c>
      <c r="O5" s="684" t="s">
        <v>73</v>
      </c>
      <c r="P5" s="685"/>
      <c r="Q5" s="684" t="s">
        <v>72</v>
      </c>
      <c r="R5" s="684" t="s">
        <v>73</v>
      </c>
      <c r="S5" s="685"/>
      <c r="T5" s="684" t="s">
        <v>72</v>
      </c>
      <c r="U5" s="684" t="s">
        <v>73</v>
      </c>
      <c r="V5" s="685"/>
      <c r="W5" s="684" t="s">
        <v>72</v>
      </c>
      <c r="X5" s="684" t="s">
        <v>73</v>
      </c>
      <c r="Y5" s="685"/>
      <c r="Z5" s="684" t="s">
        <v>72</v>
      </c>
      <c r="AA5" s="684" t="s">
        <v>73</v>
      </c>
      <c r="AB5" s="685"/>
      <c r="AC5" s="684" t="s">
        <v>72</v>
      </c>
      <c r="AD5" s="684" t="s">
        <v>73</v>
      </c>
      <c r="AE5" s="685"/>
      <c r="AF5" s="684" t="s">
        <v>72</v>
      </c>
      <c r="AG5" s="684" t="s">
        <v>73</v>
      </c>
      <c r="AH5" s="685"/>
      <c r="AI5" s="684" t="s">
        <v>72</v>
      </c>
      <c r="AJ5" s="684" t="s">
        <v>73</v>
      </c>
      <c r="AK5" s="685"/>
      <c r="AL5" s="684" t="s">
        <v>72</v>
      </c>
      <c r="AM5" s="684" t="s">
        <v>73</v>
      </c>
      <c r="AN5" s="517"/>
    </row>
    <row r="6" spans="1:40" ht="12.75">
      <c r="A6" s="189"/>
      <c r="B6" s="189"/>
      <c r="C6" s="187"/>
      <c r="D6" s="187"/>
      <c r="E6" s="187"/>
      <c r="F6" s="187"/>
      <c r="G6" s="187"/>
      <c r="H6" s="187" t="s">
        <v>537</v>
      </c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9"/>
    </row>
    <row r="7" spans="1:40" ht="14.25">
      <c r="A7" s="191"/>
      <c r="B7" s="201" t="s">
        <v>400</v>
      </c>
      <c r="C7" s="188">
        <v>536322</v>
      </c>
      <c r="D7" s="188"/>
      <c r="E7" s="188">
        <v>354773</v>
      </c>
      <c r="F7" s="188">
        <v>175967</v>
      </c>
      <c r="G7" s="188"/>
      <c r="H7" s="188">
        <v>43078</v>
      </c>
      <c r="I7" s="188">
        <v>13544</v>
      </c>
      <c r="J7" s="188"/>
      <c r="K7" s="188">
        <v>22728</v>
      </c>
      <c r="L7" s="188">
        <v>21924</v>
      </c>
      <c r="M7" s="188"/>
      <c r="N7" s="188">
        <v>19263</v>
      </c>
      <c r="O7" s="188">
        <v>25034</v>
      </c>
      <c r="P7" s="188"/>
      <c r="Q7" s="188">
        <v>19175</v>
      </c>
      <c r="R7" s="188">
        <v>9228</v>
      </c>
      <c r="S7" s="188"/>
      <c r="T7" s="188">
        <v>14482</v>
      </c>
      <c r="U7" s="188">
        <v>10536</v>
      </c>
      <c r="V7" s="188"/>
      <c r="W7" s="188">
        <v>15911</v>
      </c>
      <c r="X7" s="188">
        <v>5335</v>
      </c>
      <c r="Y7" s="188"/>
      <c r="Z7" s="188">
        <v>9862</v>
      </c>
      <c r="AA7" s="188">
        <v>10127</v>
      </c>
      <c r="AB7" s="188"/>
      <c r="AC7" s="188">
        <v>13359</v>
      </c>
      <c r="AD7" s="188">
        <v>5053</v>
      </c>
      <c r="AE7" s="188"/>
      <c r="AF7" s="188">
        <v>14229</v>
      </c>
      <c r="AG7" s="188">
        <v>2256</v>
      </c>
      <c r="AH7" s="188"/>
      <c r="AI7" s="188">
        <v>8719</v>
      </c>
      <c r="AJ7" s="188">
        <v>4678</v>
      </c>
      <c r="AK7" s="188"/>
      <c r="AL7" s="188">
        <v>173967</v>
      </c>
      <c r="AM7" s="188">
        <v>68252</v>
      </c>
      <c r="AN7" s="188"/>
    </row>
    <row r="8" spans="1:40" ht="12" customHeight="1">
      <c r="A8" s="189"/>
      <c r="B8" s="189"/>
      <c r="C8" s="192"/>
      <c r="D8" s="192"/>
      <c r="E8" s="192"/>
      <c r="F8" s="192"/>
      <c r="G8" s="192"/>
      <c r="H8" s="189"/>
      <c r="I8" s="192"/>
      <c r="J8" s="192"/>
      <c r="K8" s="192"/>
      <c r="L8" s="192"/>
      <c r="M8" s="192"/>
      <c r="N8" s="192"/>
      <c r="O8" s="192"/>
      <c r="P8" s="192"/>
      <c r="Q8" s="188"/>
      <c r="R8" s="188"/>
      <c r="S8" s="188"/>
      <c r="T8" s="188"/>
      <c r="U8" s="188"/>
      <c r="V8" s="188"/>
      <c r="W8" s="188"/>
      <c r="X8" s="188"/>
      <c r="Y8" s="188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88"/>
      <c r="AM8" s="188"/>
      <c r="AN8" s="189"/>
    </row>
    <row r="9" spans="1:40" ht="12.75">
      <c r="A9" s="189"/>
      <c r="B9" s="193" t="s">
        <v>10</v>
      </c>
      <c r="C9" s="192">
        <v>7295</v>
      </c>
      <c r="D9" s="192"/>
      <c r="E9" s="192">
        <v>4812</v>
      </c>
      <c r="F9" s="192">
        <v>2422</v>
      </c>
      <c r="G9" s="192"/>
      <c r="H9" s="192">
        <v>519</v>
      </c>
      <c r="I9" s="192">
        <v>170</v>
      </c>
      <c r="J9" s="192"/>
      <c r="K9" s="192">
        <v>383</v>
      </c>
      <c r="L9" s="192">
        <v>357</v>
      </c>
      <c r="M9" s="192"/>
      <c r="N9" s="192">
        <v>401</v>
      </c>
      <c r="O9" s="192">
        <v>451</v>
      </c>
      <c r="P9" s="192"/>
      <c r="Q9" s="188">
        <v>267</v>
      </c>
      <c r="R9" s="188">
        <v>131</v>
      </c>
      <c r="S9" s="188"/>
      <c r="T9" s="188">
        <v>225</v>
      </c>
      <c r="U9" s="188">
        <v>133</v>
      </c>
      <c r="V9" s="188"/>
      <c r="W9" s="188">
        <v>415</v>
      </c>
      <c r="X9" s="188">
        <v>163</v>
      </c>
      <c r="Y9" s="188"/>
      <c r="Z9" s="192">
        <v>102</v>
      </c>
      <c r="AA9" s="192">
        <v>100</v>
      </c>
      <c r="AB9" s="192"/>
      <c r="AC9" s="192">
        <v>156</v>
      </c>
      <c r="AD9" s="192">
        <v>75</v>
      </c>
      <c r="AE9" s="192"/>
      <c r="AF9" s="192">
        <v>215</v>
      </c>
      <c r="AG9" s="192">
        <v>44</v>
      </c>
      <c r="AH9" s="192"/>
      <c r="AI9" s="192">
        <v>119</v>
      </c>
      <c r="AJ9" s="192">
        <v>39</v>
      </c>
      <c r="AK9" s="192"/>
      <c r="AL9" s="188">
        <v>2010</v>
      </c>
      <c r="AM9" s="188">
        <v>759</v>
      </c>
      <c r="AN9" s="188"/>
    </row>
    <row r="10" spans="1:40" ht="12.75">
      <c r="A10" s="189"/>
      <c r="B10" s="193" t="s">
        <v>11</v>
      </c>
      <c r="C10" s="192">
        <v>26930</v>
      </c>
      <c r="D10" s="192"/>
      <c r="E10" s="192">
        <v>17754</v>
      </c>
      <c r="F10" s="192">
        <v>9011</v>
      </c>
      <c r="G10" s="192"/>
      <c r="H10" s="192">
        <v>3057</v>
      </c>
      <c r="I10" s="192">
        <v>772</v>
      </c>
      <c r="J10" s="192"/>
      <c r="K10" s="192">
        <v>896</v>
      </c>
      <c r="L10" s="192">
        <v>989</v>
      </c>
      <c r="M10" s="192"/>
      <c r="N10" s="192">
        <v>666</v>
      </c>
      <c r="O10" s="192">
        <v>1128</v>
      </c>
      <c r="P10" s="192"/>
      <c r="Q10" s="188">
        <v>1080</v>
      </c>
      <c r="R10" s="188">
        <v>549</v>
      </c>
      <c r="S10" s="188"/>
      <c r="T10" s="188">
        <v>634</v>
      </c>
      <c r="U10" s="188">
        <v>656</v>
      </c>
      <c r="V10" s="188"/>
      <c r="W10" s="188">
        <v>691</v>
      </c>
      <c r="X10" s="188">
        <v>208</v>
      </c>
      <c r="Y10" s="188"/>
      <c r="Z10" s="192">
        <v>450</v>
      </c>
      <c r="AA10" s="192">
        <v>484</v>
      </c>
      <c r="AB10" s="192"/>
      <c r="AC10" s="192">
        <v>731</v>
      </c>
      <c r="AD10" s="192">
        <v>269</v>
      </c>
      <c r="AE10" s="192"/>
      <c r="AF10" s="192">
        <v>611</v>
      </c>
      <c r="AG10" s="192">
        <v>97</v>
      </c>
      <c r="AH10" s="192"/>
      <c r="AI10" s="192">
        <v>382</v>
      </c>
      <c r="AJ10" s="192">
        <v>221</v>
      </c>
      <c r="AK10" s="192"/>
      <c r="AL10" s="188">
        <v>8556</v>
      </c>
      <c r="AM10" s="188">
        <v>3638</v>
      </c>
      <c r="AN10" s="188"/>
    </row>
    <row r="11" spans="1:40" ht="12.75">
      <c r="A11" s="189"/>
      <c r="B11" s="193" t="s">
        <v>12</v>
      </c>
      <c r="C11" s="192">
        <v>5037</v>
      </c>
      <c r="D11" s="192"/>
      <c r="E11" s="192">
        <v>3558</v>
      </c>
      <c r="F11" s="192">
        <v>1448</v>
      </c>
      <c r="G11" s="192"/>
      <c r="H11" s="192">
        <v>563</v>
      </c>
      <c r="I11" s="192">
        <v>160</v>
      </c>
      <c r="J11" s="192"/>
      <c r="K11" s="192">
        <v>198</v>
      </c>
      <c r="L11" s="192">
        <v>177</v>
      </c>
      <c r="M11" s="192"/>
      <c r="N11" s="192">
        <v>131</v>
      </c>
      <c r="O11" s="192">
        <v>122</v>
      </c>
      <c r="P11" s="192"/>
      <c r="Q11" s="188">
        <v>131</v>
      </c>
      <c r="R11" s="188">
        <v>61</v>
      </c>
      <c r="S11" s="188"/>
      <c r="T11" s="188">
        <v>129</v>
      </c>
      <c r="U11" s="188">
        <v>67</v>
      </c>
      <c r="V11" s="188"/>
      <c r="W11" s="188">
        <v>297</v>
      </c>
      <c r="X11" s="188">
        <v>98</v>
      </c>
      <c r="Y11" s="188"/>
      <c r="Z11" s="192">
        <v>80</v>
      </c>
      <c r="AA11" s="192">
        <v>96</v>
      </c>
      <c r="AB11" s="192"/>
      <c r="AC11" s="192">
        <v>118</v>
      </c>
      <c r="AD11" s="192">
        <v>38</v>
      </c>
      <c r="AE11" s="192"/>
      <c r="AF11" s="192">
        <v>96</v>
      </c>
      <c r="AG11" s="192">
        <v>7</v>
      </c>
      <c r="AH11" s="192"/>
      <c r="AI11" s="192">
        <v>53</v>
      </c>
      <c r="AJ11" s="192">
        <v>18</v>
      </c>
      <c r="AK11" s="192"/>
      <c r="AL11" s="188">
        <v>1762</v>
      </c>
      <c r="AM11" s="188">
        <v>604</v>
      </c>
      <c r="AN11" s="188"/>
    </row>
    <row r="12" spans="1:40" ht="12.75">
      <c r="A12" s="189"/>
      <c r="B12" s="193" t="s">
        <v>13</v>
      </c>
      <c r="C12" s="192">
        <v>2503</v>
      </c>
      <c r="D12" s="192"/>
      <c r="E12" s="192">
        <v>1856</v>
      </c>
      <c r="F12" s="192">
        <v>615</v>
      </c>
      <c r="G12" s="192"/>
      <c r="H12" s="192">
        <v>245</v>
      </c>
      <c r="I12" s="192">
        <v>61</v>
      </c>
      <c r="J12" s="192"/>
      <c r="K12" s="192">
        <v>96</v>
      </c>
      <c r="L12" s="192">
        <v>102</v>
      </c>
      <c r="M12" s="192"/>
      <c r="N12" s="192">
        <v>39</v>
      </c>
      <c r="O12" s="192">
        <v>25</v>
      </c>
      <c r="P12" s="192"/>
      <c r="Q12" s="192">
        <v>107</v>
      </c>
      <c r="R12" s="192">
        <v>30</v>
      </c>
      <c r="S12" s="192"/>
      <c r="T12" s="192">
        <v>89</v>
      </c>
      <c r="U12" s="192">
        <v>40</v>
      </c>
      <c r="V12" s="192"/>
      <c r="W12" s="192">
        <v>109</v>
      </c>
      <c r="X12" s="192">
        <v>26</v>
      </c>
      <c r="Y12" s="192"/>
      <c r="Z12" s="192">
        <v>41</v>
      </c>
      <c r="AA12" s="192">
        <v>35</v>
      </c>
      <c r="AB12" s="192"/>
      <c r="AC12" s="192">
        <v>65</v>
      </c>
      <c r="AD12" s="192">
        <v>17</v>
      </c>
      <c r="AE12" s="192"/>
      <c r="AF12" s="192">
        <v>85</v>
      </c>
      <c r="AG12" s="192">
        <v>9</v>
      </c>
      <c r="AH12" s="192"/>
      <c r="AI12" s="192">
        <v>28</v>
      </c>
      <c r="AJ12" s="192">
        <v>6</v>
      </c>
      <c r="AK12" s="192"/>
      <c r="AL12" s="188">
        <v>952</v>
      </c>
      <c r="AM12" s="188">
        <v>264</v>
      </c>
      <c r="AN12" s="188"/>
    </row>
    <row r="13" spans="1:40" ht="12.75">
      <c r="A13" s="189"/>
      <c r="B13" s="193" t="s">
        <v>74</v>
      </c>
      <c r="C13" s="192">
        <v>20561</v>
      </c>
      <c r="D13" s="192"/>
      <c r="E13" s="192">
        <v>14824</v>
      </c>
      <c r="F13" s="192">
        <v>5616</v>
      </c>
      <c r="G13" s="192"/>
      <c r="H13" s="192">
        <v>1766</v>
      </c>
      <c r="I13" s="192">
        <v>523</v>
      </c>
      <c r="J13" s="192"/>
      <c r="K13" s="192">
        <v>825</v>
      </c>
      <c r="L13" s="192">
        <v>653</v>
      </c>
      <c r="M13" s="192"/>
      <c r="N13" s="192">
        <v>528</v>
      </c>
      <c r="O13" s="192">
        <v>692</v>
      </c>
      <c r="P13" s="192"/>
      <c r="Q13" s="192">
        <v>882</v>
      </c>
      <c r="R13" s="192">
        <v>325</v>
      </c>
      <c r="S13" s="192"/>
      <c r="T13" s="192">
        <v>496</v>
      </c>
      <c r="U13" s="192">
        <v>372</v>
      </c>
      <c r="V13" s="192"/>
      <c r="W13" s="192">
        <v>280</v>
      </c>
      <c r="X13" s="192">
        <v>87</v>
      </c>
      <c r="Y13" s="192"/>
      <c r="Z13" s="192">
        <v>304</v>
      </c>
      <c r="AA13" s="192">
        <v>299</v>
      </c>
      <c r="AB13" s="192"/>
      <c r="AC13" s="192">
        <v>580</v>
      </c>
      <c r="AD13" s="192">
        <v>172</v>
      </c>
      <c r="AE13" s="192"/>
      <c r="AF13" s="192">
        <v>966</v>
      </c>
      <c r="AG13" s="192">
        <v>79</v>
      </c>
      <c r="AH13" s="192"/>
      <c r="AI13" s="192">
        <v>256</v>
      </c>
      <c r="AJ13" s="192">
        <v>97</v>
      </c>
      <c r="AK13" s="192"/>
      <c r="AL13" s="188">
        <v>7941</v>
      </c>
      <c r="AM13" s="188">
        <v>2317</v>
      </c>
      <c r="AN13" s="188"/>
    </row>
    <row r="14" spans="1:40" ht="12.75">
      <c r="A14" s="189"/>
      <c r="B14" s="193" t="s">
        <v>15</v>
      </c>
      <c r="C14" s="192">
        <v>5735</v>
      </c>
      <c r="D14" s="192"/>
      <c r="E14" s="192">
        <v>4333</v>
      </c>
      <c r="F14" s="192">
        <v>1234</v>
      </c>
      <c r="G14" s="192"/>
      <c r="H14" s="192">
        <v>402</v>
      </c>
      <c r="I14" s="192">
        <v>84</v>
      </c>
      <c r="J14" s="192"/>
      <c r="K14" s="192">
        <v>258</v>
      </c>
      <c r="L14" s="192">
        <v>205</v>
      </c>
      <c r="M14" s="192"/>
      <c r="N14" s="192">
        <v>116</v>
      </c>
      <c r="O14" s="192">
        <v>107</v>
      </c>
      <c r="P14" s="192"/>
      <c r="Q14" s="192">
        <v>249</v>
      </c>
      <c r="R14" s="192">
        <v>69</v>
      </c>
      <c r="S14" s="192"/>
      <c r="T14" s="192">
        <v>247</v>
      </c>
      <c r="U14" s="192">
        <v>96</v>
      </c>
      <c r="V14" s="192"/>
      <c r="W14" s="192">
        <v>270</v>
      </c>
      <c r="X14" s="192">
        <v>52</v>
      </c>
      <c r="Y14" s="192"/>
      <c r="Z14" s="192">
        <v>138</v>
      </c>
      <c r="AA14" s="192">
        <v>78</v>
      </c>
      <c r="AB14" s="192"/>
      <c r="AC14" s="192">
        <v>191</v>
      </c>
      <c r="AD14" s="192">
        <v>31</v>
      </c>
      <c r="AE14" s="192"/>
      <c r="AF14" s="192">
        <v>130</v>
      </c>
      <c r="AG14" s="192">
        <v>11</v>
      </c>
      <c r="AH14" s="192"/>
      <c r="AI14" s="192">
        <v>144</v>
      </c>
      <c r="AJ14" s="192">
        <v>40</v>
      </c>
      <c r="AK14" s="192"/>
      <c r="AL14" s="188">
        <v>2188</v>
      </c>
      <c r="AM14" s="188">
        <v>461</v>
      </c>
      <c r="AN14" s="188"/>
    </row>
    <row r="15" spans="1:40" ht="12.75">
      <c r="A15" s="189"/>
      <c r="B15" s="193" t="s">
        <v>16</v>
      </c>
      <c r="C15" s="192">
        <v>3705</v>
      </c>
      <c r="D15" s="192"/>
      <c r="E15" s="192">
        <v>2494</v>
      </c>
      <c r="F15" s="192">
        <v>785</v>
      </c>
      <c r="G15" s="192"/>
      <c r="H15" s="192">
        <v>171</v>
      </c>
      <c r="I15" s="192">
        <v>39</v>
      </c>
      <c r="J15" s="192"/>
      <c r="K15" s="192">
        <v>80</v>
      </c>
      <c r="L15" s="192">
        <v>52</v>
      </c>
      <c r="M15" s="192"/>
      <c r="N15" s="192">
        <v>101</v>
      </c>
      <c r="O15" s="192">
        <v>71</v>
      </c>
      <c r="P15" s="192"/>
      <c r="Q15" s="192">
        <v>80</v>
      </c>
      <c r="R15" s="192">
        <v>21</v>
      </c>
      <c r="S15" s="192"/>
      <c r="T15" s="192">
        <v>79</v>
      </c>
      <c r="U15" s="192">
        <v>21</v>
      </c>
      <c r="V15" s="192"/>
      <c r="W15" s="192">
        <v>76</v>
      </c>
      <c r="X15" s="192">
        <v>11</v>
      </c>
      <c r="Y15" s="192"/>
      <c r="Z15" s="192">
        <v>60</v>
      </c>
      <c r="AA15" s="192">
        <v>31</v>
      </c>
      <c r="AB15" s="192"/>
      <c r="AC15" s="192">
        <v>63</v>
      </c>
      <c r="AD15" s="192">
        <v>19</v>
      </c>
      <c r="AE15" s="192"/>
      <c r="AF15" s="192">
        <v>40</v>
      </c>
      <c r="AG15" s="192">
        <v>5</v>
      </c>
      <c r="AH15" s="192"/>
      <c r="AI15" s="192">
        <v>28</v>
      </c>
      <c r="AJ15" s="192">
        <v>12</v>
      </c>
      <c r="AK15" s="192"/>
      <c r="AL15" s="188">
        <v>1716</v>
      </c>
      <c r="AM15" s="188">
        <v>503</v>
      </c>
      <c r="AN15" s="188"/>
    </row>
    <row r="16" spans="1:40" ht="12.75">
      <c r="A16" s="189"/>
      <c r="B16" s="193" t="s">
        <v>17</v>
      </c>
      <c r="C16" s="192">
        <v>20892</v>
      </c>
      <c r="D16" s="192"/>
      <c r="E16" s="192">
        <v>12776</v>
      </c>
      <c r="F16" s="192">
        <v>7549</v>
      </c>
      <c r="G16" s="192"/>
      <c r="H16" s="192">
        <v>1398</v>
      </c>
      <c r="I16" s="192">
        <v>373</v>
      </c>
      <c r="J16" s="192"/>
      <c r="K16" s="192">
        <v>758</v>
      </c>
      <c r="L16" s="192">
        <v>924</v>
      </c>
      <c r="M16" s="192"/>
      <c r="N16" s="192">
        <v>597</v>
      </c>
      <c r="O16" s="192">
        <v>1025</v>
      </c>
      <c r="P16" s="192"/>
      <c r="Q16" s="192">
        <v>623</v>
      </c>
      <c r="R16" s="192">
        <v>376</v>
      </c>
      <c r="S16" s="192"/>
      <c r="T16" s="192">
        <v>423</v>
      </c>
      <c r="U16" s="192">
        <v>438</v>
      </c>
      <c r="V16" s="192"/>
      <c r="W16" s="192">
        <v>601</v>
      </c>
      <c r="X16" s="192">
        <v>291</v>
      </c>
      <c r="Y16" s="192"/>
      <c r="Z16" s="192">
        <v>312</v>
      </c>
      <c r="AA16" s="192">
        <v>406</v>
      </c>
      <c r="AB16" s="192"/>
      <c r="AC16" s="192">
        <v>414</v>
      </c>
      <c r="AD16" s="192">
        <v>185</v>
      </c>
      <c r="AE16" s="192"/>
      <c r="AF16" s="192">
        <v>530</v>
      </c>
      <c r="AG16" s="192">
        <v>82</v>
      </c>
      <c r="AH16" s="192"/>
      <c r="AI16" s="192">
        <v>243</v>
      </c>
      <c r="AJ16" s="192">
        <v>124</v>
      </c>
      <c r="AK16" s="192"/>
      <c r="AL16" s="188">
        <v>6877</v>
      </c>
      <c r="AM16" s="188">
        <v>3325</v>
      </c>
      <c r="AN16" s="188"/>
    </row>
    <row r="17" spans="1:40" ht="15" customHeight="1">
      <c r="A17" s="189"/>
      <c r="B17" s="193" t="s">
        <v>75</v>
      </c>
      <c r="C17" s="192">
        <v>23342</v>
      </c>
      <c r="D17" s="192"/>
      <c r="E17" s="192">
        <v>13538</v>
      </c>
      <c r="F17" s="192">
        <v>9744</v>
      </c>
      <c r="G17" s="192"/>
      <c r="H17" s="192">
        <v>1548</v>
      </c>
      <c r="I17" s="192">
        <v>649</v>
      </c>
      <c r="J17" s="192"/>
      <c r="K17" s="192">
        <v>1184</v>
      </c>
      <c r="L17" s="192">
        <v>1389</v>
      </c>
      <c r="M17" s="192"/>
      <c r="N17" s="192">
        <v>914</v>
      </c>
      <c r="O17" s="192">
        <v>1324</v>
      </c>
      <c r="P17" s="192"/>
      <c r="Q17" s="192">
        <v>672</v>
      </c>
      <c r="R17" s="192">
        <v>513</v>
      </c>
      <c r="S17" s="192"/>
      <c r="T17" s="192">
        <v>590</v>
      </c>
      <c r="U17" s="192">
        <v>625</v>
      </c>
      <c r="V17" s="192"/>
      <c r="W17" s="192">
        <v>355</v>
      </c>
      <c r="X17" s="192">
        <v>146</v>
      </c>
      <c r="Y17" s="192"/>
      <c r="Z17" s="192">
        <v>383</v>
      </c>
      <c r="AA17" s="192">
        <v>565</v>
      </c>
      <c r="AB17" s="192"/>
      <c r="AC17" s="192">
        <v>574</v>
      </c>
      <c r="AD17" s="192">
        <v>252</v>
      </c>
      <c r="AE17" s="192"/>
      <c r="AF17" s="192">
        <v>550</v>
      </c>
      <c r="AG17" s="192">
        <v>141</v>
      </c>
      <c r="AH17" s="192"/>
      <c r="AI17" s="192">
        <v>385</v>
      </c>
      <c r="AJ17" s="192">
        <v>363</v>
      </c>
      <c r="AK17" s="192"/>
      <c r="AL17" s="188">
        <v>6383</v>
      </c>
      <c r="AM17" s="188">
        <v>3777</v>
      </c>
      <c r="AN17" s="188"/>
    </row>
    <row r="18" spans="1:40" ht="12.75">
      <c r="A18" s="189"/>
      <c r="B18" s="193" t="s">
        <v>76</v>
      </c>
      <c r="C18" s="192">
        <v>33762</v>
      </c>
      <c r="D18" s="192"/>
      <c r="E18" s="192">
        <v>18664</v>
      </c>
      <c r="F18" s="192">
        <v>14897</v>
      </c>
      <c r="G18" s="192"/>
      <c r="H18" s="192">
        <v>2384</v>
      </c>
      <c r="I18" s="192">
        <v>1157</v>
      </c>
      <c r="J18" s="192"/>
      <c r="K18" s="192">
        <v>1632</v>
      </c>
      <c r="L18" s="192">
        <v>2051</v>
      </c>
      <c r="M18" s="192"/>
      <c r="N18" s="192">
        <v>1206</v>
      </c>
      <c r="O18" s="192">
        <v>2151</v>
      </c>
      <c r="P18" s="192"/>
      <c r="Q18" s="192">
        <v>906</v>
      </c>
      <c r="R18" s="192">
        <v>747</v>
      </c>
      <c r="S18" s="192"/>
      <c r="T18" s="192">
        <v>862</v>
      </c>
      <c r="U18" s="192">
        <v>887</v>
      </c>
      <c r="V18" s="192"/>
      <c r="W18" s="192">
        <v>309</v>
      </c>
      <c r="X18" s="192">
        <v>170</v>
      </c>
      <c r="Y18" s="192"/>
      <c r="Z18" s="192">
        <v>565</v>
      </c>
      <c r="AA18" s="192">
        <v>810</v>
      </c>
      <c r="AB18" s="192"/>
      <c r="AC18" s="192">
        <v>715</v>
      </c>
      <c r="AD18" s="192">
        <v>391</v>
      </c>
      <c r="AE18" s="192"/>
      <c r="AF18" s="192">
        <v>671</v>
      </c>
      <c r="AG18" s="192">
        <v>211</v>
      </c>
      <c r="AH18" s="192"/>
      <c r="AI18" s="192">
        <v>549</v>
      </c>
      <c r="AJ18" s="192">
        <v>554</v>
      </c>
      <c r="AK18" s="192"/>
      <c r="AL18" s="188">
        <v>8865</v>
      </c>
      <c r="AM18" s="188">
        <v>5768</v>
      </c>
      <c r="AN18" s="188"/>
    </row>
    <row r="19" spans="1:40" ht="12.75">
      <c r="A19" s="189"/>
      <c r="B19" s="193" t="s">
        <v>20</v>
      </c>
      <c r="C19" s="192">
        <v>5823</v>
      </c>
      <c r="D19" s="192"/>
      <c r="E19" s="192">
        <v>4523</v>
      </c>
      <c r="F19" s="192">
        <v>1277</v>
      </c>
      <c r="G19" s="192"/>
      <c r="H19" s="192">
        <v>524</v>
      </c>
      <c r="I19" s="192">
        <v>110</v>
      </c>
      <c r="J19" s="192"/>
      <c r="K19" s="192">
        <v>251</v>
      </c>
      <c r="L19" s="192">
        <v>161</v>
      </c>
      <c r="M19" s="192"/>
      <c r="N19" s="192">
        <v>220</v>
      </c>
      <c r="O19" s="192">
        <v>190</v>
      </c>
      <c r="P19" s="192"/>
      <c r="Q19" s="192">
        <v>280</v>
      </c>
      <c r="R19" s="192">
        <v>73</v>
      </c>
      <c r="S19" s="192"/>
      <c r="T19" s="192">
        <v>185</v>
      </c>
      <c r="U19" s="192">
        <v>77</v>
      </c>
      <c r="V19" s="192"/>
      <c r="W19" s="192">
        <v>131</v>
      </c>
      <c r="X19" s="192">
        <v>17</v>
      </c>
      <c r="Y19" s="192"/>
      <c r="Z19" s="192">
        <v>123</v>
      </c>
      <c r="AA19" s="192">
        <v>71</v>
      </c>
      <c r="AB19" s="192"/>
      <c r="AC19" s="192">
        <v>201</v>
      </c>
      <c r="AD19" s="192">
        <v>37</v>
      </c>
      <c r="AE19" s="192"/>
      <c r="AF19" s="192">
        <v>282</v>
      </c>
      <c r="AG19" s="192">
        <v>25</v>
      </c>
      <c r="AH19" s="192"/>
      <c r="AI19" s="192">
        <v>83</v>
      </c>
      <c r="AJ19" s="192">
        <v>27</v>
      </c>
      <c r="AK19" s="192"/>
      <c r="AL19" s="188">
        <v>2243</v>
      </c>
      <c r="AM19" s="188">
        <v>489</v>
      </c>
      <c r="AN19" s="188"/>
    </row>
    <row r="20" spans="1:40" ht="12.75">
      <c r="A20" s="189"/>
      <c r="B20" s="193" t="s">
        <v>21</v>
      </c>
      <c r="C20" s="192">
        <v>22105</v>
      </c>
      <c r="D20" s="192"/>
      <c r="E20" s="192">
        <v>15473</v>
      </c>
      <c r="F20" s="192">
        <v>6529</v>
      </c>
      <c r="G20" s="192"/>
      <c r="H20" s="192">
        <v>1709</v>
      </c>
      <c r="I20" s="192">
        <v>492</v>
      </c>
      <c r="J20" s="192"/>
      <c r="K20" s="192">
        <v>999</v>
      </c>
      <c r="L20" s="192">
        <v>749</v>
      </c>
      <c r="M20" s="192"/>
      <c r="N20" s="192">
        <v>936</v>
      </c>
      <c r="O20" s="192">
        <v>895</v>
      </c>
      <c r="P20" s="192"/>
      <c r="Q20" s="192">
        <v>861</v>
      </c>
      <c r="R20" s="192">
        <v>380</v>
      </c>
      <c r="S20" s="192"/>
      <c r="T20" s="192">
        <v>760</v>
      </c>
      <c r="U20" s="192">
        <v>425</v>
      </c>
      <c r="V20" s="192"/>
      <c r="W20" s="192">
        <v>530</v>
      </c>
      <c r="X20" s="192">
        <v>198</v>
      </c>
      <c r="Y20" s="192"/>
      <c r="Z20" s="192">
        <v>551</v>
      </c>
      <c r="AA20" s="192">
        <v>459</v>
      </c>
      <c r="AB20" s="192"/>
      <c r="AC20" s="192">
        <v>534</v>
      </c>
      <c r="AD20" s="192">
        <v>198</v>
      </c>
      <c r="AE20" s="192"/>
      <c r="AF20" s="192">
        <v>630</v>
      </c>
      <c r="AG20" s="192">
        <v>81</v>
      </c>
      <c r="AH20" s="192"/>
      <c r="AI20" s="192">
        <v>439</v>
      </c>
      <c r="AJ20" s="192">
        <v>174</v>
      </c>
      <c r="AK20" s="192"/>
      <c r="AL20" s="188">
        <v>7524</v>
      </c>
      <c r="AM20" s="188">
        <v>2478</v>
      </c>
      <c r="AN20" s="188"/>
    </row>
    <row r="21" spans="1:40" ht="12.75">
      <c r="A21" s="189"/>
      <c r="B21" s="193" t="s">
        <v>22</v>
      </c>
      <c r="C21" s="192">
        <v>5513</v>
      </c>
      <c r="D21" s="192"/>
      <c r="E21" s="192">
        <v>3895</v>
      </c>
      <c r="F21" s="192">
        <v>1548</v>
      </c>
      <c r="G21" s="192"/>
      <c r="H21" s="192">
        <v>580</v>
      </c>
      <c r="I21" s="192">
        <v>134</v>
      </c>
      <c r="J21" s="192"/>
      <c r="K21" s="192">
        <v>241</v>
      </c>
      <c r="L21" s="192">
        <v>214</v>
      </c>
      <c r="M21" s="192"/>
      <c r="N21" s="192">
        <v>115</v>
      </c>
      <c r="O21" s="192">
        <v>146</v>
      </c>
      <c r="P21" s="192"/>
      <c r="Q21" s="192">
        <v>162</v>
      </c>
      <c r="R21" s="192">
        <v>56</v>
      </c>
      <c r="S21" s="192"/>
      <c r="T21" s="192">
        <v>177</v>
      </c>
      <c r="U21" s="192">
        <v>96</v>
      </c>
      <c r="V21" s="192"/>
      <c r="W21" s="192">
        <v>73</v>
      </c>
      <c r="X21" s="192">
        <v>19</v>
      </c>
      <c r="Y21" s="192"/>
      <c r="Z21" s="192">
        <v>72</v>
      </c>
      <c r="AA21" s="192">
        <v>78</v>
      </c>
      <c r="AB21" s="192"/>
      <c r="AC21" s="192">
        <v>179</v>
      </c>
      <c r="AD21" s="192">
        <v>69</v>
      </c>
      <c r="AE21" s="192"/>
      <c r="AF21" s="192">
        <v>133</v>
      </c>
      <c r="AG21" s="192">
        <v>19</v>
      </c>
      <c r="AH21" s="192"/>
      <c r="AI21" s="192">
        <v>128</v>
      </c>
      <c r="AJ21" s="192">
        <v>43</v>
      </c>
      <c r="AK21" s="192"/>
      <c r="AL21" s="188">
        <v>2035</v>
      </c>
      <c r="AM21" s="188">
        <v>674</v>
      </c>
      <c r="AN21" s="188"/>
    </row>
    <row r="22" spans="1:40" ht="12.75">
      <c r="A22" s="189"/>
      <c r="B22" s="193" t="s">
        <v>23</v>
      </c>
      <c r="C22" s="192">
        <v>8061</v>
      </c>
      <c r="D22" s="192"/>
      <c r="E22" s="192">
        <v>5806</v>
      </c>
      <c r="F22" s="192">
        <v>2199</v>
      </c>
      <c r="G22" s="192"/>
      <c r="H22" s="192">
        <v>559</v>
      </c>
      <c r="I22" s="192">
        <v>206</v>
      </c>
      <c r="J22" s="192"/>
      <c r="K22" s="192">
        <v>337</v>
      </c>
      <c r="L22" s="192">
        <v>231</v>
      </c>
      <c r="M22" s="192"/>
      <c r="N22" s="192">
        <v>421</v>
      </c>
      <c r="O22" s="192">
        <v>371</v>
      </c>
      <c r="P22" s="192"/>
      <c r="Q22" s="192">
        <v>373</v>
      </c>
      <c r="R22" s="192">
        <v>146</v>
      </c>
      <c r="S22" s="192"/>
      <c r="T22" s="192">
        <v>266</v>
      </c>
      <c r="U22" s="192">
        <v>127</v>
      </c>
      <c r="V22" s="192"/>
      <c r="W22" s="192">
        <v>170</v>
      </c>
      <c r="X22" s="192">
        <v>48</v>
      </c>
      <c r="Y22" s="192"/>
      <c r="Z22" s="192">
        <v>259</v>
      </c>
      <c r="AA22" s="192">
        <v>186</v>
      </c>
      <c r="AB22" s="192"/>
      <c r="AC22" s="192">
        <v>186</v>
      </c>
      <c r="AD22" s="192">
        <v>52</v>
      </c>
      <c r="AE22" s="192"/>
      <c r="AF22" s="192">
        <v>215</v>
      </c>
      <c r="AG22" s="192">
        <v>25</v>
      </c>
      <c r="AH22" s="192"/>
      <c r="AI22" s="192">
        <v>146</v>
      </c>
      <c r="AJ22" s="192">
        <v>73</v>
      </c>
      <c r="AK22" s="192"/>
      <c r="AL22" s="188">
        <v>2874</v>
      </c>
      <c r="AM22" s="188">
        <v>734</v>
      </c>
      <c r="AN22" s="188"/>
    </row>
    <row r="23" spans="1:40" ht="12.75">
      <c r="A23" s="189"/>
      <c r="B23" s="193" t="s">
        <v>24</v>
      </c>
      <c r="C23" s="192">
        <v>58750</v>
      </c>
      <c r="D23" s="192"/>
      <c r="E23" s="192">
        <v>38566</v>
      </c>
      <c r="F23" s="192">
        <v>19904</v>
      </c>
      <c r="G23" s="192"/>
      <c r="H23" s="192">
        <v>3974</v>
      </c>
      <c r="I23" s="192">
        <v>1237</v>
      </c>
      <c r="J23" s="192"/>
      <c r="K23" s="192">
        <v>2925</v>
      </c>
      <c r="L23" s="192">
        <v>2740</v>
      </c>
      <c r="M23" s="192"/>
      <c r="N23" s="192">
        <v>2945</v>
      </c>
      <c r="O23" s="192">
        <v>3488</v>
      </c>
      <c r="P23" s="192"/>
      <c r="Q23" s="192">
        <v>2239</v>
      </c>
      <c r="R23" s="192">
        <v>1091</v>
      </c>
      <c r="S23" s="192"/>
      <c r="T23" s="192">
        <v>1515</v>
      </c>
      <c r="U23" s="192">
        <v>1106</v>
      </c>
      <c r="V23" s="192"/>
      <c r="W23" s="192">
        <v>2385</v>
      </c>
      <c r="X23" s="192">
        <v>829</v>
      </c>
      <c r="Y23" s="192"/>
      <c r="Z23" s="192">
        <v>1056</v>
      </c>
      <c r="AA23" s="192">
        <v>1154</v>
      </c>
      <c r="AB23" s="192"/>
      <c r="AC23" s="192">
        <v>1382</v>
      </c>
      <c r="AD23" s="192">
        <v>545</v>
      </c>
      <c r="AE23" s="192"/>
      <c r="AF23" s="192">
        <v>1529</v>
      </c>
      <c r="AG23" s="192">
        <v>245</v>
      </c>
      <c r="AH23" s="192"/>
      <c r="AI23" s="192">
        <v>738</v>
      </c>
      <c r="AJ23" s="192">
        <v>338</v>
      </c>
      <c r="AK23" s="192"/>
      <c r="AL23" s="188">
        <v>17878</v>
      </c>
      <c r="AM23" s="188">
        <v>7131</v>
      </c>
      <c r="AN23" s="188"/>
    </row>
    <row r="24" spans="1:40" ht="12.75">
      <c r="A24" s="189"/>
      <c r="B24" s="193" t="s">
        <v>77</v>
      </c>
      <c r="C24" s="192">
        <v>51908</v>
      </c>
      <c r="D24" s="192"/>
      <c r="E24" s="192">
        <v>33998</v>
      </c>
      <c r="F24" s="192">
        <v>17735</v>
      </c>
      <c r="G24" s="192"/>
      <c r="H24" s="192">
        <v>3993</v>
      </c>
      <c r="I24" s="192">
        <v>1414</v>
      </c>
      <c r="J24" s="192"/>
      <c r="K24" s="192">
        <v>2485</v>
      </c>
      <c r="L24" s="192">
        <v>1935</v>
      </c>
      <c r="M24" s="192"/>
      <c r="N24" s="192">
        <v>2164</v>
      </c>
      <c r="O24" s="192">
        <v>2816</v>
      </c>
      <c r="P24" s="192"/>
      <c r="Q24" s="192">
        <v>1842</v>
      </c>
      <c r="R24" s="192">
        <v>972</v>
      </c>
      <c r="S24" s="192"/>
      <c r="T24" s="192">
        <v>1435</v>
      </c>
      <c r="U24" s="192">
        <v>1057</v>
      </c>
      <c r="V24" s="192"/>
      <c r="W24" s="192">
        <v>975</v>
      </c>
      <c r="X24" s="192">
        <v>305</v>
      </c>
      <c r="Y24" s="192"/>
      <c r="Z24" s="192">
        <v>1107</v>
      </c>
      <c r="AA24" s="192">
        <v>1051</v>
      </c>
      <c r="AB24" s="192"/>
      <c r="AC24" s="192">
        <v>1338</v>
      </c>
      <c r="AD24" s="192">
        <v>543</v>
      </c>
      <c r="AE24" s="192"/>
      <c r="AF24" s="192">
        <v>1425</v>
      </c>
      <c r="AG24" s="192">
        <v>262</v>
      </c>
      <c r="AH24" s="192"/>
      <c r="AI24" s="192">
        <v>1087</v>
      </c>
      <c r="AJ24" s="192">
        <v>648</v>
      </c>
      <c r="AK24" s="192"/>
      <c r="AL24" s="188">
        <v>16147</v>
      </c>
      <c r="AM24" s="188">
        <v>6732</v>
      </c>
      <c r="AN24" s="188"/>
    </row>
    <row r="25" spans="1:40" ht="12.75">
      <c r="A25" s="189"/>
      <c r="B25" s="193" t="s">
        <v>78</v>
      </c>
      <c r="C25" s="192">
        <v>22488</v>
      </c>
      <c r="D25" s="192"/>
      <c r="E25" s="192">
        <v>14185</v>
      </c>
      <c r="F25" s="192">
        <v>8103</v>
      </c>
      <c r="G25" s="192"/>
      <c r="H25" s="192">
        <v>1902</v>
      </c>
      <c r="I25" s="192">
        <v>696</v>
      </c>
      <c r="J25" s="192"/>
      <c r="K25" s="192">
        <v>959</v>
      </c>
      <c r="L25" s="192">
        <v>906</v>
      </c>
      <c r="M25" s="192"/>
      <c r="N25" s="192">
        <v>1010</v>
      </c>
      <c r="O25" s="192">
        <v>1442</v>
      </c>
      <c r="P25" s="192"/>
      <c r="Q25" s="192">
        <v>620</v>
      </c>
      <c r="R25" s="192">
        <v>375</v>
      </c>
      <c r="S25" s="192"/>
      <c r="T25" s="192">
        <v>469</v>
      </c>
      <c r="U25" s="192">
        <v>367</v>
      </c>
      <c r="V25" s="192"/>
      <c r="W25" s="192">
        <v>595</v>
      </c>
      <c r="X25" s="192">
        <v>293</v>
      </c>
      <c r="Y25" s="192"/>
      <c r="Z25" s="192">
        <v>350</v>
      </c>
      <c r="AA25" s="192">
        <v>417</v>
      </c>
      <c r="AB25" s="192"/>
      <c r="AC25" s="192">
        <v>472</v>
      </c>
      <c r="AD25" s="192">
        <v>219</v>
      </c>
      <c r="AE25" s="192"/>
      <c r="AF25" s="192">
        <v>565</v>
      </c>
      <c r="AG25" s="192">
        <v>116</v>
      </c>
      <c r="AH25" s="192"/>
      <c r="AI25" s="192">
        <v>336</v>
      </c>
      <c r="AJ25" s="192">
        <v>219</v>
      </c>
      <c r="AK25" s="192"/>
      <c r="AL25" s="188">
        <v>6907</v>
      </c>
      <c r="AM25" s="188">
        <v>3053</v>
      </c>
      <c r="AN25" s="188"/>
    </row>
    <row r="26" spans="1:40" ht="12.75">
      <c r="A26" s="189"/>
      <c r="B26" s="193" t="s">
        <v>27</v>
      </c>
      <c r="C26" s="192">
        <v>13620</v>
      </c>
      <c r="D26" s="192"/>
      <c r="E26" s="192">
        <v>9975</v>
      </c>
      <c r="F26" s="192">
        <v>3482</v>
      </c>
      <c r="G26" s="192"/>
      <c r="H26" s="192">
        <v>793</v>
      </c>
      <c r="I26" s="192">
        <v>216</v>
      </c>
      <c r="J26" s="192"/>
      <c r="K26" s="192">
        <v>569</v>
      </c>
      <c r="L26" s="192">
        <v>404</v>
      </c>
      <c r="M26" s="192"/>
      <c r="N26" s="192">
        <v>439</v>
      </c>
      <c r="O26" s="192">
        <v>434</v>
      </c>
      <c r="P26" s="192"/>
      <c r="Q26" s="192">
        <v>525</v>
      </c>
      <c r="R26" s="192">
        <v>158</v>
      </c>
      <c r="S26" s="192"/>
      <c r="T26" s="192">
        <v>364</v>
      </c>
      <c r="U26" s="192">
        <v>140</v>
      </c>
      <c r="V26" s="192"/>
      <c r="W26" s="192">
        <v>602</v>
      </c>
      <c r="X26" s="192">
        <v>198</v>
      </c>
      <c r="Y26" s="192"/>
      <c r="Z26" s="192">
        <v>332</v>
      </c>
      <c r="AA26" s="192">
        <v>230</v>
      </c>
      <c r="AB26" s="192"/>
      <c r="AC26" s="192">
        <v>350</v>
      </c>
      <c r="AD26" s="192">
        <v>96</v>
      </c>
      <c r="AE26" s="192"/>
      <c r="AF26" s="192">
        <v>229</v>
      </c>
      <c r="AG26" s="192">
        <v>26</v>
      </c>
      <c r="AH26" s="192"/>
      <c r="AI26" s="192">
        <v>246</v>
      </c>
      <c r="AJ26" s="192">
        <v>71</v>
      </c>
      <c r="AK26" s="192"/>
      <c r="AL26" s="188">
        <v>5526</v>
      </c>
      <c r="AM26" s="188">
        <v>1509</v>
      </c>
      <c r="AN26" s="188"/>
    </row>
    <row r="27" spans="1:40" ht="12.75">
      <c r="A27" s="189"/>
      <c r="B27" s="193" t="s">
        <v>28</v>
      </c>
      <c r="C27" s="192">
        <v>6979</v>
      </c>
      <c r="D27" s="192"/>
      <c r="E27" s="192">
        <v>4479</v>
      </c>
      <c r="F27" s="192">
        <v>2470</v>
      </c>
      <c r="G27" s="192"/>
      <c r="H27" s="192">
        <v>492</v>
      </c>
      <c r="I27" s="192">
        <v>201</v>
      </c>
      <c r="J27" s="192"/>
      <c r="K27" s="192">
        <v>330</v>
      </c>
      <c r="L27" s="192">
        <v>315</v>
      </c>
      <c r="M27" s="192"/>
      <c r="N27" s="192">
        <v>306</v>
      </c>
      <c r="O27" s="192">
        <v>384</v>
      </c>
      <c r="P27" s="192"/>
      <c r="Q27" s="192">
        <v>182</v>
      </c>
      <c r="R27" s="192">
        <v>82</v>
      </c>
      <c r="S27" s="192"/>
      <c r="T27" s="192">
        <v>216</v>
      </c>
      <c r="U27" s="192">
        <v>149</v>
      </c>
      <c r="V27" s="192"/>
      <c r="W27" s="192">
        <v>187</v>
      </c>
      <c r="X27" s="192">
        <v>67</v>
      </c>
      <c r="Y27" s="192"/>
      <c r="Z27" s="192">
        <v>119</v>
      </c>
      <c r="AA27" s="192">
        <v>116</v>
      </c>
      <c r="AB27" s="192"/>
      <c r="AC27" s="192">
        <v>149</v>
      </c>
      <c r="AD27" s="192">
        <v>56</v>
      </c>
      <c r="AE27" s="192"/>
      <c r="AF27" s="192">
        <v>162</v>
      </c>
      <c r="AG27" s="192">
        <v>37</v>
      </c>
      <c r="AH27" s="192"/>
      <c r="AI27" s="192">
        <v>111</v>
      </c>
      <c r="AJ27" s="192">
        <v>59</v>
      </c>
      <c r="AK27" s="192"/>
      <c r="AL27" s="188">
        <v>2225</v>
      </c>
      <c r="AM27" s="188">
        <v>1004</v>
      </c>
      <c r="AN27" s="188"/>
    </row>
    <row r="28" spans="1:40" ht="12.75">
      <c r="A28" s="189"/>
      <c r="B28" s="193" t="s">
        <v>29</v>
      </c>
      <c r="C28" s="192">
        <v>6625</v>
      </c>
      <c r="D28" s="192"/>
      <c r="E28" s="192">
        <v>4484</v>
      </c>
      <c r="F28" s="192">
        <v>2052</v>
      </c>
      <c r="G28" s="192"/>
      <c r="H28" s="192">
        <v>485</v>
      </c>
      <c r="I28" s="192">
        <v>154</v>
      </c>
      <c r="J28" s="192"/>
      <c r="K28" s="192">
        <v>330</v>
      </c>
      <c r="L28" s="192">
        <v>319</v>
      </c>
      <c r="M28" s="192"/>
      <c r="N28" s="192">
        <v>119</v>
      </c>
      <c r="O28" s="192">
        <v>182</v>
      </c>
      <c r="P28" s="192"/>
      <c r="Q28" s="192">
        <v>232</v>
      </c>
      <c r="R28" s="192">
        <v>72</v>
      </c>
      <c r="S28" s="192"/>
      <c r="T28" s="192">
        <v>212</v>
      </c>
      <c r="U28" s="192">
        <v>120</v>
      </c>
      <c r="V28" s="192"/>
      <c r="W28" s="192">
        <v>278</v>
      </c>
      <c r="X28" s="192">
        <v>88</v>
      </c>
      <c r="Y28" s="192"/>
      <c r="Z28" s="192">
        <v>197</v>
      </c>
      <c r="AA28" s="192">
        <v>178</v>
      </c>
      <c r="AB28" s="192"/>
      <c r="AC28" s="192">
        <v>202</v>
      </c>
      <c r="AD28" s="192">
        <v>81</v>
      </c>
      <c r="AE28" s="192"/>
      <c r="AF28" s="192">
        <v>112</v>
      </c>
      <c r="AG28" s="192">
        <v>15</v>
      </c>
      <c r="AH28" s="192"/>
      <c r="AI28" s="192">
        <v>87</v>
      </c>
      <c r="AJ28" s="192">
        <v>35</v>
      </c>
      <c r="AK28" s="192"/>
      <c r="AL28" s="188">
        <v>2230</v>
      </c>
      <c r="AM28" s="188">
        <v>808</v>
      </c>
      <c r="AN28" s="188"/>
    </row>
    <row r="29" spans="1:40" ht="12.75">
      <c r="A29" s="189"/>
      <c r="B29" s="193" t="s">
        <v>30</v>
      </c>
      <c r="C29" s="192">
        <v>37744</v>
      </c>
      <c r="D29" s="192"/>
      <c r="E29" s="192">
        <v>24739</v>
      </c>
      <c r="F29" s="192">
        <v>12898</v>
      </c>
      <c r="G29" s="192"/>
      <c r="H29" s="192">
        <v>4024</v>
      </c>
      <c r="I29" s="192">
        <v>1117</v>
      </c>
      <c r="J29" s="192"/>
      <c r="K29" s="192">
        <v>1505</v>
      </c>
      <c r="L29" s="192">
        <v>1700</v>
      </c>
      <c r="M29" s="192"/>
      <c r="N29" s="192">
        <v>1202</v>
      </c>
      <c r="O29" s="192">
        <v>1803</v>
      </c>
      <c r="P29" s="192"/>
      <c r="Q29" s="192">
        <v>1438</v>
      </c>
      <c r="R29" s="192">
        <v>731</v>
      </c>
      <c r="S29" s="192"/>
      <c r="T29" s="192">
        <v>863</v>
      </c>
      <c r="U29" s="192">
        <v>815</v>
      </c>
      <c r="V29" s="192"/>
      <c r="W29" s="192">
        <v>636</v>
      </c>
      <c r="X29" s="192">
        <v>215</v>
      </c>
      <c r="Y29" s="192"/>
      <c r="Z29" s="192">
        <v>423</v>
      </c>
      <c r="AA29" s="192">
        <v>623</v>
      </c>
      <c r="AB29" s="192"/>
      <c r="AC29" s="192">
        <v>905</v>
      </c>
      <c r="AD29" s="192">
        <v>384</v>
      </c>
      <c r="AE29" s="192"/>
      <c r="AF29" s="192">
        <v>1438</v>
      </c>
      <c r="AG29" s="192">
        <v>199</v>
      </c>
      <c r="AH29" s="192"/>
      <c r="AI29" s="192">
        <v>373</v>
      </c>
      <c r="AJ29" s="192">
        <v>229</v>
      </c>
      <c r="AK29" s="192"/>
      <c r="AL29" s="188">
        <v>11932</v>
      </c>
      <c r="AM29" s="188">
        <v>5082</v>
      </c>
      <c r="AN29" s="188"/>
    </row>
    <row r="30" spans="1:40" ht="12.75">
      <c r="A30" s="189"/>
      <c r="B30" s="193" t="s">
        <v>31</v>
      </c>
      <c r="C30" s="192">
        <v>5833</v>
      </c>
      <c r="D30" s="192"/>
      <c r="E30" s="192">
        <v>4475</v>
      </c>
      <c r="F30" s="192">
        <v>1307</v>
      </c>
      <c r="G30" s="192"/>
      <c r="H30" s="192">
        <v>488</v>
      </c>
      <c r="I30" s="192">
        <v>117</v>
      </c>
      <c r="J30" s="192"/>
      <c r="K30" s="192">
        <v>251</v>
      </c>
      <c r="L30" s="192">
        <v>162</v>
      </c>
      <c r="M30" s="192"/>
      <c r="N30" s="192">
        <v>137</v>
      </c>
      <c r="O30" s="192">
        <v>105</v>
      </c>
      <c r="P30" s="192"/>
      <c r="Q30" s="192">
        <v>266</v>
      </c>
      <c r="R30" s="192">
        <v>58</v>
      </c>
      <c r="S30" s="192"/>
      <c r="T30" s="192">
        <v>219</v>
      </c>
      <c r="U30" s="192">
        <v>77</v>
      </c>
      <c r="V30" s="192"/>
      <c r="W30" s="192">
        <v>257</v>
      </c>
      <c r="X30" s="192">
        <v>56</v>
      </c>
      <c r="Y30" s="192"/>
      <c r="Z30" s="192">
        <v>123</v>
      </c>
      <c r="AA30" s="192">
        <v>71</v>
      </c>
      <c r="AB30" s="192"/>
      <c r="AC30" s="192">
        <v>152</v>
      </c>
      <c r="AD30" s="192">
        <v>45</v>
      </c>
      <c r="AE30" s="192"/>
      <c r="AF30" s="192">
        <v>120</v>
      </c>
      <c r="AG30" s="192">
        <v>14</v>
      </c>
      <c r="AH30" s="192"/>
      <c r="AI30" s="192">
        <v>193</v>
      </c>
      <c r="AJ30" s="192">
        <v>59</v>
      </c>
      <c r="AK30" s="192"/>
      <c r="AL30" s="188">
        <v>2269</v>
      </c>
      <c r="AM30" s="188">
        <v>543</v>
      </c>
      <c r="AN30" s="188"/>
    </row>
    <row r="31" spans="1:40" ht="12.75">
      <c r="A31" s="189"/>
      <c r="B31" s="193" t="s">
        <v>32</v>
      </c>
      <c r="C31" s="192">
        <v>18155</v>
      </c>
      <c r="D31" s="192"/>
      <c r="E31" s="192">
        <v>11878</v>
      </c>
      <c r="F31" s="192">
        <v>6201</v>
      </c>
      <c r="G31" s="192"/>
      <c r="H31" s="192">
        <v>1338</v>
      </c>
      <c r="I31" s="192">
        <v>511</v>
      </c>
      <c r="J31" s="192"/>
      <c r="K31" s="192">
        <v>782</v>
      </c>
      <c r="L31" s="192">
        <v>705</v>
      </c>
      <c r="M31" s="192"/>
      <c r="N31" s="192">
        <v>942</v>
      </c>
      <c r="O31" s="192">
        <v>1069</v>
      </c>
      <c r="P31" s="192"/>
      <c r="Q31" s="192">
        <v>684</v>
      </c>
      <c r="R31" s="192">
        <v>340</v>
      </c>
      <c r="S31" s="192"/>
      <c r="T31" s="192">
        <v>528</v>
      </c>
      <c r="U31" s="192">
        <v>414</v>
      </c>
      <c r="V31" s="192"/>
      <c r="W31" s="192">
        <v>585</v>
      </c>
      <c r="X31" s="192">
        <v>206</v>
      </c>
      <c r="Y31" s="192"/>
      <c r="Z31" s="192">
        <v>416</v>
      </c>
      <c r="AA31" s="192">
        <v>362</v>
      </c>
      <c r="AB31" s="192"/>
      <c r="AC31" s="192">
        <v>499</v>
      </c>
      <c r="AD31" s="192">
        <v>188</v>
      </c>
      <c r="AE31" s="192"/>
      <c r="AF31" s="192">
        <v>351</v>
      </c>
      <c r="AG31" s="192">
        <v>57</v>
      </c>
      <c r="AH31" s="192"/>
      <c r="AI31" s="192">
        <v>477</v>
      </c>
      <c r="AJ31" s="192">
        <v>244</v>
      </c>
      <c r="AK31" s="192"/>
      <c r="AL31" s="188">
        <v>5276</v>
      </c>
      <c r="AM31" s="188">
        <v>2105</v>
      </c>
      <c r="AN31" s="188"/>
    </row>
    <row r="32" spans="1:40" ht="12.75">
      <c r="A32" s="189"/>
      <c r="B32" s="193" t="s">
        <v>33</v>
      </c>
      <c r="C32" s="192">
        <v>10174</v>
      </c>
      <c r="D32" s="192"/>
      <c r="E32" s="192">
        <v>6459</v>
      </c>
      <c r="F32" s="192">
        <v>3589</v>
      </c>
      <c r="G32" s="192"/>
      <c r="H32" s="192">
        <v>949</v>
      </c>
      <c r="I32" s="192">
        <v>336</v>
      </c>
      <c r="J32" s="192"/>
      <c r="K32" s="192">
        <v>353</v>
      </c>
      <c r="L32" s="192">
        <v>378</v>
      </c>
      <c r="M32" s="192"/>
      <c r="N32" s="192">
        <v>421</v>
      </c>
      <c r="O32" s="192">
        <v>533</v>
      </c>
      <c r="P32" s="192"/>
      <c r="Q32" s="192">
        <v>344</v>
      </c>
      <c r="R32" s="192">
        <v>220</v>
      </c>
      <c r="S32" s="192"/>
      <c r="T32" s="192">
        <v>236</v>
      </c>
      <c r="U32" s="192">
        <v>208</v>
      </c>
      <c r="V32" s="192"/>
      <c r="W32" s="192">
        <v>419</v>
      </c>
      <c r="X32" s="192">
        <v>155</v>
      </c>
      <c r="Y32" s="192"/>
      <c r="Z32" s="192">
        <v>142</v>
      </c>
      <c r="AA32" s="192">
        <v>184</v>
      </c>
      <c r="AB32" s="192"/>
      <c r="AC32" s="192">
        <v>245</v>
      </c>
      <c r="AD32" s="192">
        <v>96</v>
      </c>
      <c r="AE32" s="192"/>
      <c r="AF32" s="192">
        <v>310</v>
      </c>
      <c r="AG32" s="192">
        <v>74</v>
      </c>
      <c r="AH32" s="192"/>
      <c r="AI32" s="192">
        <v>212</v>
      </c>
      <c r="AJ32" s="192">
        <v>142</v>
      </c>
      <c r="AK32" s="192"/>
      <c r="AL32" s="188">
        <v>2828</v>
      </c>
      <c r="AM32" s="188">
        <v>1263</v>
      </c>
      <c r="AN32" s="188"/>
    </row>
    <row r="33" spans="1:40" ht="12.75">
      <c r="A33" s="189"/>
      <c r="B33" s="193" t="s">
        <v>34</v>
      </c>
      <c r="C33" s="192">
        <v>8683</v>
      </c>
      <c r="D33" s="192"/>
      <c r="E33" s="192">
        <v>5288</v>
      </c>
      <c r="F33" s="192">
        <v>3018</v>
      </c>
      <c r="G33" s="192"/>
      <c r="H33" s="192">
        <v>1054</v>
      </c>
      <c r="I33" s="192">
        <v>348</v>
      </c>
      <c r="J33" s="192"/>
      <c r="K33" s="192">
        <v>238</v>
      </c>
      <c r="L33" s="192">
        <v>320</v>
      </c>
      <c r="M33" s="192"/>
      <c r="N33" s="192">
        <v>125</v>
      </c>
      <c r="O33" s="192">
        <v>123</v>
      </c>
      <c r="P33" s="192"/>
      <c r="Q33" s="192">
        <v>222</v>
      </c>
      <c r="R33" s="192">
        <v>164</v>
      </c>
      <c r="S33" s="192"/>
      <c r="T33" s="192">
        <v>171</v>
      </c>
      <c r="U33" s="192">
        <v>220</v>
      </c>
      <c r="V33" s="192"/>
      <c r="W33" s="192">
        <v>69</v>
      </c>
      <c r="X33" s="192">
        <v>34</v>
      </c>
      <c r="Y33" s="192"/>
      <c r="Z33" s="192">
        <v>160</v>
      </c>
      <c r="AA33" s="192">
        <v>253</v>
      </c>
      <c r="AB33" s="192"/>
      <c r="AC33" s="192">
        <v>177</v>
      </c>
      <c r="AD33" s="192">
        <v>90</v>
      </c>
      <c r="AE33" s="192"/>
      <c r="AF33" s="192">
        <v>105</v>
      </c>
      <c r="AG33" s="192">
        <v>13</v>
      </c>
      <c r="AH33" s="192"/>
      <c r="AI33" s="192">
        <v>163</v>
      </c>
      <c r="AJ33" s="192">
        <v>97</v>
      </c>
      <c r="AK33" s="192"/>
      <c r="AL33" s="188">
        <v>2804</v>
      </c>
      <c r="AM33" s="188">
        <v>1356</v>
      </c>
      <c r="AN33" s="188"/>
    </row>
    <row r="34" spans="1:40" ht="12.75">
      <c r="A34" s="189"/>
      <c r="B34" s="193" t="s">
        <v>35</v>
      </c>
      <c r="C34" s="192">
        <v>11006</v>
      </c>
      <c r="D34" s="192"/>
      <c r="E34" s="192">
        <v>7121</v>
      </c>
      <c r="F34" s="192">
        <v>3344</v>
      </c>
      <c r="G34" s="192"/>
      <c r="H34" s="192">
        <v>655</v>
      </c>
      <c r="I34" s="192">
        <v>245</v>
      </c>
      <c r="J34" s="192"/>
      <c r="K34" s="192">
        <v>422</v>
      </c>
      <c r="L34" s="192">
        <v>356</v>
      </c>
      <c r="M34" s="192"/>
      <c r="N34" s="192">
        <v>381</v>
      </c>
      <c r="O34" s="192">
        <v>430</v>
      </c>
      <c r="P34" s="192"/>
      <c r="Q34" s="192">
        <v>301</v>
      </c>
      <c r="R34" s="192">
        <v>156</v>
      </c>
      <c r="S34" s="192"/>
      <c r="T34" s="192">
        <v>233</v>
      </c>
      <c r="U34" s="192">
        <v>134</v>
      </c>
      <c r="V34" s="192"/>
      <c r="W34" s="192">
        <v>333</v>
      </c>
      <c r="X34" s="192">
        <v>97</v>
      </c>
      <c r="Y34" s="192"/>
      <c r="Z34" s="192">
        <v>163</v>
      </c>
      <c r="AA34" s="192">
        <v>143</v>
      </c>
      <c r="AB34" s="192"/>
      <c r="AC34" s="192">
        <v>195</v>
      </c>
      <c r="AD34" s="192">
        <v>79</v>
      </c>
      <c r="AE34" s="192"/>
      <c r="AF34" s="192">
        <v>268</v>
      </c>
      <c r="AG34" s="192">
        <v>40</v>
      </c>
      <c r="AH34" s="192"/>
      <c r="AI34" s="192">
        <v>94</v>
      </c>
      <c r="AJ34" s="192">
        <v>36</v>
      </c>
      <c r="AK34" s="192"/>
      <c r="AL34" s="188">
        <v>4076</v>
      </c>
      <c r="AM34" s="188">
        <v>1628</v>
      </c>
      <c r="AN34" s="188"/>
    </row>
    <row r="35" spans="1:40" ht="12.75">
      <c r="A35" s="189"/>
      <c r="B35" s="193" t="s">
        <v>36</v>
      </c>
      <c r="C35" s="192">
        <v>16580</v>
      </c>
      <c r="D35" s="192"/>
      <c r="E35" s="192">
        <v>11809</v>
      </c>
      <c r="F35" s="192">
        <v>4719</v>
      </c>
      <c r="G35" s="192"/>
      <c r="H35" s="192">
        <v>1385</v>
      </c>
      <c r="I35" s="192">
        <v>311</v>
      </c>
      <c r="J35" s="192"/>
      <c r="K35" s="192">
        <v>600</v>
      </c>
      <c r="L35" s="192">
        <v>607</v>
      </c>
      <c r="M35" s="192"/>
      <c r="N35" s="192">
        <v>482</v>
      </c>
      <c r="O35" s="192">
        <v>708</v>
      </c>
      <c r="P35" s="192"/>
      <c r="Q35" s="192">
        <v>641</v>
      </c>
      <c r="R35" s="192">
        <v>211</v>
      </c>
      <c r="S35" s="192"/>
      <c r="T35" s="192">
        <v>614</v>
      </c>
      <c r="U35" s="192">
        <v>267</v>
      </c>
      <c r="V35" s="192"/>
      <c r="W35" s="192">
        <v>991</v>
      </c>
      <c r="X35" s="192">
        <v>322</v>
      </c>
      <c r="Y35" s="192"/>
      <c r="Z35" s="192">
        <v>371</v>
      </c>
      <c r="AA35" s="192">
        <v>301</v>
      </c>
      <c r="AB35" s="192"/>
      <c r="AC35" s="192">
        <v>589</v>
      </c>
      <c r="AD35" s="192">
        <v>192</v>
      </c>
      <c r="AE35" s="192"/>
      <c r="AF35" s="192">
        <v>402</v>
      </c>
      <c r="AG35" s="192">
        <v>50</v>
      </c>
      <c r="AH35" s="192"/>
      <c r="AI35" s="192">
        <v>259</v>
      </c>
      <c r="AJ35" s="192">
        <v>117</v>
      </c>
      <c r="AK35" s="192"/>
      <c r="AL35" s="188">
        <v>5475</v>
      </c>
      <c r="AM35" s="188">
        <v>1633</v>
      </c>
      <c r="AN35" s="188"/>
    </row>
    <row r="36" spans="1:40" ht="12.75">
      <c r="A36" s="189"/>
      <c r="B36" s="193" t="s">
        <v>37</v>
      </c>
      <c r="C36" s="192">
        <v>20456</v>
      </c>
      <c r="D36" s="192"/>
      <c r="E36" s="192">
        <v>13183</v>
      </c>
      <c r="F36" s="192">
        <v>6897</v>
      </c>
      <c r="G36" s="192"/>
      <c r="H36" s="192">
        <v>1621</v>
      </c>
      <c r="I36" s="192">
        <v>511</v>
      </c>
      <c r="J36" s="192"/>
      <c r="K36" s="192">
        <v>665</v>
      </c>
      <c r="L36" s="192">
        <v>771</v>
      </c>
      <c r="M36" s="192"/>
      <c r="N36" s="192">
        <v>563</v>
      </c>
      <c r="O36" s="192">
        <v>1001</v>
      </c>
      <c r="P36" s="192"/>
      <c r="Q36" s="192">
        <v>793</v>
      </c>
      <c r="R36" s="192">
        <v>340</v>
      </c>
      <c r="S36" s="192"/>
      <c r="T36" s="192">
        <v>496</v>
      </c>
      <c r="U36" s="192">
        <v>417</v>
      </c>
      <c r="V36" s="192"/>
      <c r="W36" s="192">
        <v>1042</v>
      </c>
      <c r="X36" s="192">
        <v>358</v>
      </c>
      <c r="Y36" s="192"/>
      <c r="Z36" s="192">
        <v>405</v>
      </c>
      <c r="AA36" s="192">
        <v>424</v>
      </c>
      <c r="AB36" s="192"/>
      <c r="AC36" s="192">
        <v>568</v>
      </c>
      <c r="AD36" s="192">
        <v>187</v>
      </c>
      <c r="AE36" s="192"/>
      <c r="AF36" s="192">
        <v>498</v>
      </c>
      <c r="AG36" s="192">
        <v>88</v>
      </c>
      <c r="AH36" s="192"/>
      <c r="AI36" s="192">
        <v>272</v>
      </c>
      <c r="AJ36" s="192">
        <v>143</v>
      </c>
      <c r="AK36" s="192"/>
      <c r="AL36" s="188">
        <v>6260</v>
      </c>
      <c r="AM36" s="188">
        <v>2657</v>
      </c>
      <c r="AN36" s="188"/>
    </row>
    <row r="37" spans="1:40" ht="12.75">
      <c r="A37" s="189"/>
      <c r="B37" s="193" t="s">
        <v>38</v>
      </c>
      <c r="C37" s="192">
        <v>4376</v>
      </c>
      <c r="D37" s="192"/>
      <c r="E37" s="192">
        <v>3416</v>
      </c>
      <c r="F37" s="192">
        <v>951</v>
      </c>
      <c r="G37" s="192"/>
      <c r="H37" s="192">
        <v>474</v>
      </c>
      <c r="I37" s="192">
        <v>71</v>
      </c>
      <c r="J37" s="192"/>
      <c r="K37" s="192">
        <v>190</v>
      </c>
      <c r="L37" s="192">
        <v>115</v>
      </c>
      <c r="M37" s="192"/>
      <c r="N37" s="192">
        <v>149</v>
      </c>
      <c r="O37" s="192">
        <v>139</v>
      </c>
      <c r="P37" s="192"/>
      <c r="Q37" s="192">
        <v>159</v>
      </c>
      <c r="R37" s="192">
        <v>38</v>
      </c>
      <c r="S37" s="192"/>
      <c r="T37" s="192">
        <v>170</v>
      </c>
      <c r="U37" s="192">
        <v>59</v>
      </c>
      <c r="V37" s="192"/>
      <c r="W37" s="192">
        <v>193</v>
      </c>
      <c r="X37" s="192">
        <v>32</v>
      </c>
      <c r="Y37" s="192"/>
      <c r="Z37" s="192">
        <v>97</v>
      </c>
      <c r="AA37" s="192">
        <v>73</v>
      </c>
      <c r="AB37" s="192"/>
      <c r="AC37" s="192">
        <v>127</v>
      </c>
      <c r="AD37" s="192">
        <v>21</v>
      </c>
      <c r="AE37" s="192"/>
      <c r="AF37" s="192">
        <v>123</v>
      </c>
      <c r="AG37" s="192">
        <v>13</v>
      </c>
      <c r="AH37" s="192"/>
      <c r="AI37" s="192">
        <v>97</v>
      </c>
      <c r="AJ37" s="192">
        <v>45</v>
      </c>
      <c r="AK37" s="192"/>
      <c r="AL37" s="188">
        <v>1637</v>
      </c>
      <c r="AM37" s="188">
        <v>345</v>
      </c>
      <c r="AN37" s="188"/>
    </row>
    <row r="38" spans="1:40" ht="12.75">
      <c r="A38" s="189"/>
      <c r="B38" s="193" t="s">
        <v>39</v>
      </c>
      <c r="C38" s="192">
        <v>15976</v>
      </c>
      <c r="D38" s="192"/>
      <c r="E38" s="192">
        <v>10625</v>
      </c>
      <c r="F38" s="192">
        <v>5006</v>
      </c>
      <c r="G38" s="192"/>
      <c r="H38" s="192">
        <v>1314</v>
      </c>
      <c r="I38" s="192">
        <v>358</v>
      </c>
      <c r="J38" s="192"/>
      <c r="K38" s="192">
        <v>570</v>
      </c>
      <c r="L38" s="192">
        <v>654</v>
      </c>
      <c r="M38" s="192"/>
      <c r="N38" s="192">
        <v>337</v>
      </c>
      <c r="O38" s="192">
        <v>534</v>
      </c>
      <c r="P38" s="192"/>
      <c r="Q38" s="192">
        <v>644</v>
      </c>
      <c r="R38" s="192">
        <v>269</v>
      </c>
      <c r="S38" s="192"/>
      <c r="T38" s="192">
        <v>464</v>
      </c>
      <c r="U38" s="192">
        <v>346</v>
      </c>
      <c r="V38" s="192"/>
      <c r="W38" s="192">
        <v>683</v>
      </c>
      <c r="X38" s="192">
        <v>235</v>
      </c>
      <c r="Y38" s="192"/>
      <c r="Z38" s="192">
        <v>296</v>
      </c>
      <c r="AA38" s="192">
        <v>272</v>
      </c>
      <c r="AB38" s="192"/>
      <c r="AC38" s="192">
        <v>358</v>
      </c>
      <c r="AD38" s="192">
        <v>127</v>
      </c>
      <c r="AE38" s="192"/>
      <c r="AF38" s="192">
        <v>460</v>
      </c>
      <c r="AG38" s="192">
        <v>59</v>
      </c>
      <c r="AH38" s="192"/>
      <c r="AI38" s="192">
        <v>298</v>
      </c>
      <c r="AJ38" s="192">
        <v>115</v>
      </c>
      <c r="AK38" s="192"/>
      <c r="AL38" s="188">
        <v>5201</v>
      </c>
      <c r="AM38" s="188">
        <v>2037</v>
      </c>
      <c r="AN38" s="188"/>
    </row>
    <row r="39" spans="1:40" ht="12.75">
      <c r="A39" s="189"/>
      <c r="B39" s="193" t="s">
        <v>40</v>
      </c>
      <c r="C39" s="192">
        <v>1808</v>
      </c>
      <c r="D39" s="192"/>
      <c r="E39" s="192">
        <v>1292</v>
      </c>
      <c r="F39" s="192">
        <v>508</v>
      </c>
      <c r="G39" s="192"/>
      <c r="H39" s="192">
        <v>164</v>
      </c>
      <c r="I39" s="192">
        <v>54</v>
      </c>
      <c r="J39" s="192"/>
      <c r="K39" s="192">
        <v>68</v>
      </c>
      <c r="L39" s="192">
        <v>47</v>
      </c>
      <c r="M39" s="192"/>
      <c r="N39" s="192">
        <v>106</v>
      </c>
      <c r="O39" s="192">
        <v>80</v>
      </c>
      <c r="P39" s="192"/>
      <c r="Q39" s="192">
        <v>81</v>
      </c>
      <c r="R39" s="192">
        <v>29</v>
      </c>
      <c r="S39" s="192"/>
      <c r="T39" s="192">
        <v>49</v>
      </c>
      <c r="U39" s="192">
        <v>40</v>
      </c>
      <c r="V39" s="192"/>
      <c r="W39" s="192">
        <v>41</v>
      </c>
      <c r="X39" s="192">
        <v>13</v>
      </c>
      <c r="Y39" s="192"/>
      <c r="Z39" s="192">
        <v>40</v>
      </c>
      <c r="AA39" s="192">
        <v>24</v>
      </c>
      <c r="AB39" s="192"/>
      <c r="AC39" s="192">
        <v>38</v>
      </c>
      <c r="AD39" s="192">
        <v>19</v>
      </c>
      <c r="AE39" s="192"/>
      <c r="AF39" s="192">
        <v>50</v>
      </c>
      <c r="AG39" s="192">
        <v>11</v>
      </c>
      <c r="AH39" s="192"/>
      <c r="AI39" s="192">
        <v>56</v>
      </c>
      <c r="AJ39" s="192">
        <v>20</v>
      </c>
      <c r="AK39" s="192"/>
      <c r="AL39" s="188">
        <v>599</v>
      </c>
      <c r="AM39" s="188">
        <v>171</v>
      </c>
      <c r="AN39" s="188"/>
    </row>
    <row r="40" spans="1:40" ht="12.75">
      <c r="A40" s="189"/>
      <c r="B40" s="193" t="s">
        <v>41</v>
      </c>
      <c r="C40" s="192">
        <v>11180</v>
      </c>
      <c r="D40" s="192"/>
      <c r="E40" s="192">
        <v>7789</v>
      </c>
      <c r="F40" s="192">
        <v>3321</v>
      </c>
      <c r="G40" s="192"/>
      <c r="H40" s="192">
        <v>792</v>
      </c>
      <c r="I40" s="192">
        <v>256</v>
      </c>
      <c r="J40" s="192"/>
      <c r="K40" s="192">
        <v>485</v>
      </c>
      <c r="L40" s="192">
        <v>450</v>
      </c>
      <c r="M40" s="192"/>
      <c r="N40" s="192">
        <v>491</v>
      </c>
      <c r="O40" s="192">
        <v>530</v>
      </c>
      <c r="P40" s="192"/>
      <c r="Q40" s="192">
        <v>417</v>
      </c>
      <c r="R40" s="192">
        <v>173</v>
      </c>
      <c r="S40" s="192"/>
      <c r="T40" s="192">
        <v>401</v>
      </c>
      <c r="U40" s="192">
        <v>193</v>
      </c>
      <c r="V40" s="192"/>
      <c r="W40" s="192">
        <v>395</v>
      </c>
      <c r="X40" s="192">
        <v>98</v>
      </c>
      <c r="Y40" s="192"/>
      <c r="Z40" s="192">
        <v>216</v>
      </c>
      <c r="AA40" s="192">
        <v>240</v>
      </c>
      <c r="AB40" s="192"/>
      <c r="AC40" s="192">
        <v>319</v>
      </c>
      <c r="AD40" s="192">
        <v>102</v>
      </c>
      <c r="AE40" s="192"/>
      <c r="AF40" s="192">
        <v>336</v>
      </c>
      <c r="AG40" s="192">
        <v>32</v>
      </c>
      <c r="AH40" s="192"/>
      <c r="AI40" s="192">
        <v>215</v>
      </c>
      <c r="AJ40" s="192">
        <v>120</v>
      </c>
      <c r="AK40" s="192"/>
      <c r="AL40" s="188">
        <v>3722</v>
      </c>
      <c r="AM40" s="188">
        <v>1127</v>
      </c>
      <c r="AN40" s="188"/>
    </row>
    <row r="41" spans="1:40" ht="12.75">
      <c r="A41" s="189"/>
      <c r="B41" s="193" t="s">
        <v>42</v>
      </c>
      <c r="C41" s="192">
        <v>9674</v>
      </c>
      <c r="D41" s="192"/>
      <c r="E41" s="192">
        <v>7252</v>
      </c>
      <c r="F41" s="192">
        <v>2258</v>
      </c>
      <c r="G41" s="192"/>
      <c r="H41" s="192">
        <v>601</v>
      </c>
      <c r="I41" s="192">
        <v>160</v>
      </c>
      <c r="J41" s="192"/>
      <c r="K41" s="192">
        <v>404</v>
      </c>
      <c r="L41" s="192">
        <v>294</v>
      </c>
      <c r="M41" s="192"/>
      <c r="N41" s="192">
        <v>325</v>
      </c>
      <c r="O41" s="192">
        <v>307</v>
      </c>
      <c r="P41" s="192"/>
      <c r="Q41" s="192">
        <v>416</v>
      </c>
      <c r="R41" s="192">
        <v>96</v>
      </c>
      <c r="S41" s="192"/>
      <c r="T41" s="192">
        <v>341</v>
      </c>
      <c r="U41" s="192">
        <v>143</v>
      </c>
      <c r="V41" s="192"/>
      <c r="W41" s="192">
        <v>592</v>
      </c>
      <c r="X41" s="192">
        <v>105</v>
      </c>
      <c r="Y41" s="192"/>
      <c r="Z41" s="192">
        <v>207</v>
      </c>
      <c r="AA41" s="192">
        <v>165</v>
      </c>
      <c r="AB41" s="192"/>
      <c r="AC41" s="192">
        <v>232</v>
      </c>
      <c r="AD41" s="192">
        <v>52</v>
      </c>
      <c r="AE41" s="192"/>
      <c r="AF41" s="192">
        <v>260</v>
      </c>
      <c r="AG41" s="192">
        <v>22</v>
      </c>
      <c r="AH41" s="192"/>
      <c r="AI41" s="192">
        <v>248</v>
      </c>
      <c r="AJ41" s="192">
        <v>66</v>
      </c>
      <c r="AK41" s="192"/>
      <c r="AL41" s="188">
        <v>3626</v>
      </c>
      <c r="AM41" s="188">
        <v>848</v>
      </c>
      <c r="AN41" s="188"/>
    </row>
    <row r="42" spans="1:40" ht="12.75">
      <c r="A42" s="189"/>
      <c r="B42" s="193" t="s">
        <v>43</v>
      </c>
      <c r="C42" s="192">
        <v>7958</v>
      </c>
      <c r="D42" s="192"/>
      <c r="E42" s="192">
        <v>5758</v>
      </c>
      <c r="F42" s="192">
        <v>2143</v>
      </c>
      <c r="G42" s="192"/>
      <c r="H42" s="192">
        <v>800</v>
      </c>
      <c r="I42" s="192">
        <v>235</v>
      </c>
      <c r="J42" s="192"/>
      <c r="K42" s="192">
        <v>246</v>
      </c>
      <c r="L42" s="192">
        <v>298</v>
      </c>
      <c r="M42" s="192"/>
      <c r="N42" s="192">
        <v>95</v>
      </c>
      <c r="O42" s="192">
        <v>101</v>
      </c>
      <c r="P42" s="192"/>
      <c r="Q42" s="192">
        <v>292</v>
      </c>
      <c r="R42" s="192">
        <v>118</v>
      </c>
      <c r="S42" s="192"/>
      <c r="T42" s="192">
        <v>198</v>
      </c>
      <c r="U42" s="192">
        <v>141</v>
      </c>
      <c r="V42" s="192"/>
      <c r="W42" s="192">
        <v>166</v>
      </c>
      <c r="X42" s="192">
        <v>50</v>
      </c>
      <c r="Y42" s="192"/>
      <c r="Z42" s="192">
        <v>122</v>
      </c>
      <c r="AA42" s="192">
        <v>95</v>
      </c>
      <c r="AB42" s="192"/>
      <c r="AC42" s="192">
        <v>222</v>
      </c>
      <c r="AD42" s="192">
        <v>91</v>
      </c>
      <c r="AE42" s="192"/>
      <c r="AF42" s="192">
        <v>234</v>
      </c>
      <c r="AG42" s="192">
        <v>35</v>
      </c>
      <c r="AH42" s="192"/>
      <c r="AI42" s="192">
        <v>113</v>
      </c>
      <c r="AJ42" s="192">
        <v>58</v>
      </c>
      <c r="AK42" s="192"/>
      <c r="AL42" s="188">
        <v>3270</v>
      </c>
      <c r="AM42" s="188">
        <v>921</v>
      </c>
      <c r="AN42" s="188"/>
    </row>
    <row r="43" spans="1:40" ht="13.5" thickBot="1">
      <c r="A43" s="517"/>
      <c r="B43" s="518" t="s">
        <v>44</v>
      </c>
      <c r="C43" s="519">
        <v>5085</v>
      </c>
      <c r="D43" s="519"/>
      <c r="E43" s="519">
        <v>3696</v>
      </c>
      <c r="F43" s="519">
        <v>1187</v>
      </c>
      <c r="G43" s="519"/>
      <c r="H43" s="519">
        <v>355</v>
      </c>
      <c r="I43" s="519">
        <v>66</v>
      </c>
      <c r="J43" s="519"/>
      <c r="K43" s="519">
        <v>213</v>
      </c>
      <c r="L43" s="519">
        <v>194</v>
      </c>
      <c r="M43" s="519"/>
      <c r="N43" s="519">
        <v>133</v>
      </c>
      <c r="O43" s="519">
        <v>127</v>
      </c>
      <c r="P43" s="519"/>
      <c r="Q43" s="519">
        <v>164</v>
      </c>
      <c r="R43" s="519">
        <v>58</v>
      </c>
      <c r="S43" s="519"/>
      <c r="T43" s="519">
        <v>126</v>
      </c>
      <c r="U43" s="519">
        <v>63</v>
      </c>
      <c r="V43" s="519"/>
      <c r="W43" s="519">
        <v>180</v>
      </c>
      <c r="X43" s="519">
        <v>45</v>
      </c>
      <c r="Y43" s="519"/>
      <c r="Z43" s="519">
        <v>80</v>
      </c>
      <c r="AA43" s="519">
        <v>53</v>
      </c>
      <c r="AB43" s="519"/>
      <c r="AC43" s="519">
        <v>133</v>
      </c>
      <c r="AD43" s="519">
        <v>35</v>
      </c>
      <c r="AE43" s="519"/>
      <c r="AF43" s="519">
        <v>98</v>
      </c>
      <c r="AG43" s="519">
        <v>12</v>
      </c>
      <c r="AH43" s="519"/>
      <c r="AI43" s="519">
        <v>61</v>
      </c>
      <c r="AJ43" s="519">
        <v>26</v>
      </c>
      <c r="AK43" s="519"/>
      <c r="AL43" s="519">
        <v>2153</v>
      </c>
      <c r="AM43" s="519">
        <v>508</v>
      </c>
      <c r="AN43" s="519"/>
    </row>
    <row r="44" spans="1:40" ht="12.75">
      <c r="A44" s="717" t="s">
        <v>79</v>
      </c>
      <c r="B44" s="717"/>
      <c r="C44" s="717"/>
      <c r="D44" s="717"/>
      <c r="E44" s="717"/>
      <c r="F44" s="717"/>
      <c r="G44" s="717"/>
      <c r="H44" s="717"/>
      <c r="I44" s="717"/>
      <c r="J44" s="717"/>
      <c r="K44" s="717"/>
      <c r="L44" s="717"/>
      <c r="M44" s="717"/>
      <c r="N44" s="717"/>
      <c r="O44" s="717"/>
      <c r="P44" s="717"/>
      <c r="Q44" s="717"/>
      <c r="R44" s="717"/>
      <c r="S44" s="717"/>
      <c r="T44" s="717"/>
      <c r="U44" s="717"/>
      <c r="V44" s="717"/>
      <c r="W44" s="717"/>
      <c r="X44" s="717"/>
      <c r="Y44" s="717"/>
      <c r="Z44" s="717"/>
      <c r="AA44" s="717"/>
      <c r="AB44" s="717"/>
      <c r="AC44" s="717"/>
      <c r="AD44" s="717"/>
      <c r="AE44" s="717"/>
      <c r="AF44" s="717"/>
      <c r="AG44" s="717"/>
      <c r="AH44" s="717"/>
      <c r="AI44" s="717"/>
      <c r="AJ44" s="717"/>
      <c r="AK44" s="717"/>
      <c r="AL44" s="717"/>
      <c r="AM44" s="717"/>
      <c r="AN44" s="717"/>
    </row>
    <row r="45" spans="1:40" ht="12.75">
      <c r="A45" s="717" t="s">
        <v>287</v>
      </c>
      <c r="B45" s="717"/>
      <c r="C45" s="717"/>
      <c r="D45" s="717"/>
      <c r="E45" s="717"/>
      <c r="F45" s="717"/>
      <c r="G45" s="717"/>
      <c r="H45" s="717"/>
      <c r="I45" s="717"/>
      <c r="J45" s="717"/>
      <c r="K45" s="717"/>
      <c r="L45" s="717"/>
      <c r="M45" s="717"/>
      <c r="N45" s="717"/>
      <c r="O45" s="717"/>
      <c r="P45" s="717"/>
      <c r="Q45" s="717"/>
      <c r="R45" s="717"/>
      <c r="S45" s="717"/>
      <c r="T45" s="717"/>
      <c r="U45" s="717"/>
      <c r="V45" s="717"/>
      <c r="W45" s="717"/>
      <c r="X45" s="717"/>
      <c r="Y45" s="717"/>
      <c r="Z45" s="717"/>
      <c r="AA45" s="717"/>
      <c r="AB45" s="717"/>
      <c r="AC45" s="717"/>
      <c r="AD45" s="717"/>
      <c r="AE45" s="717"/>
      <c r="AF45" s="717"/>
      <c r="AG45" s="717"/>
      <c r="AH45" s="717"/>
      <c r="AI45" s="717"/>
      <c r="AJ45" s="717"/>
      <c r="AK45" s="717"/>
      <c r="AL45" s="717"/>
      <c r="AM45" s="717"/>
      <c r="AN45" s="717"/>
    </row>
    <row r="46" spans="1:40" ht="12.75">
      <c r="A46" s="724" t="s">
        <v>536</v>
      </c>
      <c r="B46" s="724"/>
      <c r="C46" s="724"/>
      <c r="D46" s="724"/>
      <c r="E46" s="724"/>
      <c r="F46" s="724"/>
      <c r="G46" s="724"/>
      <c r="H46" s="724"/>
      <c r="I46" s="724"/>
      <c r="J46" s="724"/>
      <c r="K46" s="724"/>
      <c r="L46" s="724"/>
      <c r="M46" s="724"/>
      <c r="N46" s="724"/>
      <c r="O46" s="724"/>
      <c r="P46" s="724"/>
      <c r="Q46" s="724"/>
      <c r="R46" s="724"/>
      <c r="S46" s="724"/>
      <c r="T46" s="724"/>
      <c r="U46" s="724"/>
      <c r="V46" s="724"/>
      <c r="W46" s="724"/>
      <c r="X46" s="724"/>
      <c r="Y46" s="724"/>
      <c r="Z46" s="724"/>
      <c r="AA46" s="724"/>
      <c r="AB46" s="724"/>
      <c r="AC46" s="724"/>
      <c r="AD46" s="724"/>
      <c r="AE46" s="724"/>
      <c r="AF46" s="724"/>
      <c r="AG46" s="724"/>
      <c r="AH46" s="724"/>
      <c r="AI46" s="724"/>
      <c r="AJ46" s="724"/>
      <c r="AK46" s="724"/>
      <c r="AL46" s="724"/>
      <c r="AM46" s="724"/>
      <c r="AN46" s="724"/>
    </row>
    <row r="47" spans="1:40" ht="12.75">
      <c r="A47" s="141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1"/>
      <c r="M47" s="91"/>
      <c r="N47" s="91"/>
      <c r="O47" s="91"/>
      <c r="P47" s="91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1"/>
      <c r="AB47" s="91"/>
      <c r="AC47" s="91"/>
      <c r="AD47" s="91"/>
      <c r="AE47" s="91"/>
      <c r="AF47" s="91"/>
      <c r="AG47" s="91"/>
      <c r="AH47" s="91"/>
      <c r="AI47" s="91"/>
      <c r="AJ47" s="90"/>
      <c r="AK47" s="90"/>
      <c r="AL47" s="91"/>
      <c r="AM47" s="90"/>
      <c r="AN47" s="90"/>
    </row>
    <row r="48" spans="1:40" ht="17.25" customHeight="1">
      <c r="A48" s="90"/>
      <c r="B48" s="90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</row>
    <row r="49" spans="1:40" ht="12.75">
      <c r="A49" s="90"/>
      <c r="B49" s="90"/>
      <c r="C49" s="90"/>
      <c r="D49" s="90"/>
      <c r="E49" s="90"/>
      <c r="F49" s="90"/>
      <c r="G49" s="90"/>
      <c r="AK49" s="90"/>
      <c r="AL49" s="90"/>
      <c r="AM49" s="90"/>
      <c r="AN49" s="90"/>
    </row>
    <row r="50" spans="1:4" ht="12.75">
      <c r="A50" s="90"/>
      <c r="C50" s="90"/>
      <c r="D50" s="90"/>
    </row>
    <row r="51" spans="1:29" ht="12.75">
      <c r="A51" s="90"/>
      <c r="B51" s="90"/>
      <c r="C51" s="90"/>
      <c r="D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</row>
    <row r="52" spans="1:29" ht="12.75">
      <c r="A52" s="90"/>
      <c r="B52" s="90"/>
      <c r="C52" s="90"/>
      <c r="D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</row>
    <row r="53" spans="1:8" ht="12.75">
      <c r="A53" s="90"/>
      <c r="B53" s="90"/>
      <c r="H53" s="90"/>
    </row>
    <row r="54" spans="1:8" ht="12.75">
      <c r="A54" s="90"/>
      <c r="B54" s="90"/>
      <c r="H54" s="90"/>
    </row>
  </sheetData>
  <sheetProtection/>
  <mergeCells count="17">
    <mergeCell ref="A45:AN45"/>
    <mergeCell ref="A46:AN46"/>
    <mergeCell ref="Z4:AA4"/>
    <mergeCell ref="AC4:AD4"/>
    <mergeCell ref="AF4:AG4"/>
    <mergeCell ref="AL4:AN4"/>
    <mergeCell ref="A44:AN44"/>
    <mergeCell ref="AI4:AJ4"/>
    <mergeCell ref="A2:AM2"/>
    <mergeCell ref="A3:AN3"/>
    <mergeCell ref="C4:F4"/>
    <mergeCell ref="H4:I4"/>
    <mergeCell ref="K4:L4"/>
    <mergeCell ref="N4:O4"/>
    <mergeCell ref="Q4:R4"/>
    <mergeCell ref="T4:U4"/>
    <mergeCell ref="W4:X4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zoomScale="95" zoomScaleNormal="95" zoomScaleSheetLayoutView="40" zoomScalePageLayoutView="0" workbookViewId="0" topLeftCell="A1">
      <selection activeCell="P5" sqref="P5"/>
    </sheetView>
  </sheetViews>
  <sheetFormatPr defaultColWidth="11.421875" defaultRowHeight="12.75"/>
  <cols>
    <col min="1" max="1" width="1.57421875" style="88" customWidth="1"/>
    <col min="2" max="2" width="17.7109375" style="88" customWidth="1"/>
    <col min="3" max="3" width="8.00390625" style="88" customWidth="1"/>
    <col min="4" max="4" width="1.421875" style="88" customWidth="1"/>
    <col min="5" max="5" width="7.8515625" style="88" customWidth="1"/>
    <col min="6" max="6" width="7.00390625" style="88" customWidth="1"/>
    <col min="7" max="7" width="2.00390625" style="88" customWidth="1"/>
    <col min="8" max="9" width="7.00390625" style="88" customWidth="1"/>
    <col min="10" max="10" width="2.421875" style="88" customWidth="1"/>
    <col min="11" max="12" width="7.00390625" style="88" customWidth="1"/>
    <col min="13" max="13" width="1.28515625" style="88" customWidth="1"/>
    <col min="14" max="14" width="7.00390625" style="114" customWidth="1"/>
    <col min="15" max="15" width="8.00390625" style="88" customWidth="1"/>
    <col min="16" max="16" width="2.8515625" style="88" customWidth="1"/>
    <col min="17" max="18" width="7.00390625" style="88" customWidth="1"/>
    <col min="19" max="19" width="2.140625" style="88" customWidth="1"/>
    <col min="20" max="21" width="7.00390625" style="88" customWidth="1"/>
    <col min="22" max="22" width="3.00390625" style="88" customWidth="1"/>
    <col min="23" max="24" width="7.00390625" style="88" customWidth="1"/>
    <col min="25" max="25" width="1.8515625" style="88" customWidth="1"/>
    <col min="26" max="27" width="7.00390625" style="88" customWidth="1"/>
    <col min="28" max="28" width="3.00390625" style="88" customWidth="1"/>
    <col min="29" max="30" width="7.00390625" style="88" customWidth="1"/>
    <col min="31" max="31" width="2.7109375" style="88" customWidth="1"/>
    <col min="32" max="33" width="7.00390625" style="88" customWidth="1"/>
    <col min="34" max="34" width="2.57421875" style="88" customWidth="1"/>
    <col min="35" max="36" width="7.00390625" style="88" customWidth="1"/>
    <col min="37" max="37" width="2.421875" style="88" customWidth="1"/>
    <col min="38" max="39" width="7.00390625" style="88" customWidth="1"/>
    <col min="40" max="40" width="2.57421875" style="88" customWidth="1"/>
    <col min="41" max="42" width="7.00390625" style="88" customWidth="1"/>
    <col min="43" max="43" width="2.57421875" style="88" customWidth="1"/>
    <col min="44" max="45" width="7.00390625" style="88" customWidth="1"/>
    <col min="46" max="46" width="3.140625" style="88" customWidth="1"/>
    <col min="47" max="48" width="7.00390625" style="88" customWidth="1"/>
    <col min="49" max="49" width="2.8515625" style="88" customWidth="1"/>
    <col min="50" max="51" width="7.00390625" style="88" customWidth="1"/>
    <col min="52" max="52" width="3.140625" style="88" customWidth="1"/>
    <col min="53" max="53" width="7.00390625" style="88" customWidth="1"/>
    <col min="54" max="54" width="9.28125" style="88" customWidth="1"/>
    <col min="55" max="16384" width="11.421875" style="88" customWidth="1"/>
  </cols>
  <sheetData>
    <row r="1" ht="12.75" customHeight="1">
      <c r="B1" s="466" t="s">
        <v>612</v>
      </c>
    </row>
    <row r="2" spans="1:55" s="118" customFormat="1" ht="12.75" customHeight="1">
      <c r="A2" s="727" t="s">
        <v>80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  <c r="AE2" s="727"/>
      <c r="AF2" s="727"/>
      <c r="AG2" s="727"/>
      <c r="AH2" s="727"/>
      <c r="AI2" s="727"/>
      <c r="AJ2" s="727"/>
      <c r="AK2" s="727"/>
      <c r="AL2" s="727"/>
      <c r="AM2" s="727"/>
      <c r="AN2" s="727"/>
      <c r="AO2" s="727"/>
      <c r="AP2" s="727"/>
      <c r="AQ2" s="727"/>
      <c r="AR2" s="727"/>
      <c r="AS2" s="727"/>
      <c r="AT2" s="727"/>
      <c r="AU2" s="727"/>
      <c r="AV2" s="727"/>
      <c r="AW2" s="727"/>
      <c r="AX2" s="727"/>
      <c r="AY2" s="727"/>
      <c r="AZ2" s="727"/>
      <c r="BA2" s="727"/>
      <c r="BB2" s="727"/>
      <c r="BC2" s="386"/>
    </row>
    <row r="3" spans="1:55" s="118" customFormat="1" ht="24" customHeight="1" thickBot="1">
      <c r="A3" s="726" t="s">
        <v>624</v>
      </c>
      <c r="B3" s="726"/>
      <c r="C3" s="726"/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  <c r="AA3" s="726"/>
      <c r="AB3" s="726"/>
      <c r="AC3" s="726"/>
      <c r="AD3" s="726"/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/>
      <c r="AS3" s="726"/>
      <c r="AT3" s="726"/>
      <c r="AU3" s="726"/>
      <c r="AV3" s="726"/>
      <c r="AW3" s="726"/>
      <c r="AX3" s="726"/>
      <c r="AY3" s="726"/>
      <c r="AZ3" s="726"/>
      <c r="BA3" s="726"/>
      <c r="BB3" s="726"/>
      <c r="BC3" s="386"/>
    </row>
    <row r="4" spans="1:54" ht="109.5" customHeight="1">
      <c r="A4" s="728" t="s">
        <v>394</v>
      </c>
      <c r="B4" s="728"/>
      <c r="C4" s="722" t="s">
        <v>71</v>
      </c>
      <c r="D4" s="722"/>
      <c r="E4" s="722"/>
      <c r="F4" s="722"/>
      <c r="G4" s="513"/>
      <c r="H4" s="730" t="s">
        <v>487</v>
      </c>
      <c r="I4" s="730"/>
      <c r="J4" s="514"/>
      <c r="K4" s="730" t="s">
        <v>466</v>
      </c>
      <c r="L4" s="730"/>
      <c r="M4" s="514"/>
      <c r="N4" s="730" t="s">
        <v>81</v>
      </c>
      <c r="O4" s="730"/>
      <c r="P4" s="514"/>
      <c r="Q4" s="730" t="s">
        <v>311</v>
      </c>
      <c r="R4" s="730"/>
      <c r="S4" s="514"/>
      <c r="T4" s="730" t="s">
        <v>313</v>
      </c>
      <c r="U4" s="730"/>
      <c r="V4" s="514"/>
      <c r="W4" s="730" t="s">
        <v>314</v>
      </c>
      <c r="X4" s="730"/>
      <c r="Y4" s="514"/>
      <c r="Z4" s="730" t="s">
        <v>306</v>
      </c>
      <c r="AA4" s="730"/>
      <c r="AB4" s="514"/>
      <c r="AC4" s="730" t="s">
        <v>315</v>
      </c>
      <c r="AD4" s="730"/>
      <c r="AE4" s="514"/>
      <c r="AF4" s="730" t="s">
        <v>316</v>
      </c>
      <c r="AG4" s="730"/>
      <c r="AH4" s="514"/>
      <c r="AI4" s="730" t="s">
        <v>318</v>
      </c>
      <c r="AJ4" s="730"/>
      <c r="AK4" s="514"/>
      <c r="AL4" s="730" t="s">
        <v>467</v>
      </c>
      <c r="AM4" s="730"/>
      <c r="AN4" s="514"/>
      <c r="AO4" s="730" t="s">
        <v>320</v>
      </c>
      <c r="AP4" s="730"/>
      <c r="AQ4" s="514"/>
      <c r="AR4" s="730" t="s">
        <v>317</v>
      </c>
      <c r="AS4" s="730"/>
      <c r="AT4" s="514"/>
      <c r="AU4" s="730" t="s">
        <v>82</v>
      </c>
      <c r="AV4" s="730"/>
      <c r="AW4" s="514"/>
      <c r="AX4" s="730" t="s">
        <v>319</v>
      </c>
      <c r="AY4" s="730"/>
      <c r="AZ4" s="514"/>
      <c r="BA4" s="722" t="s">
        <v>83</v>
      </c>
      <c r="BB4" s="722"/>
    </row>
    <row r="5" spans="1:54" ht="15" customHeight="1">
      <c r="A5" s="729"/>
      <c r="B5" s="729"/>
      <c r="C5" s="516" t="s">
        <v>321</v>
      </c>
      <c r="D5" s="515"/>
      <c r="E5" s="516" t="s">
        <v>72</v>
      </c>
      <c r="F5" s="516" t="s">
        <v>73</v>
      </c>
      <c r="G5" s="515"/>
      <c r="H5" s="516" t="s">
        <v>72</v>
      </c>
      <c r="I5" s="516" t="s">
        <v>73</v>
      </c>
      <c r="J5" s="515"/>
      <c r="K5" s="516" t="s">
        <v>72</v>
      </c>
      <c r="L5" s="516" t="s">
        <v>73</v>
      </c>
      <c r="M5" s="515"/>
      <c r="N5" s="516" t="s">
        <v>72</v>
      </c>
      <c r="O5" s="516" t="s">
        <v>73</v>
      </c>
      <c r="P5" s="515"/>
      <c r="Q5" s="516" t="s">
        <v>72</v>
      </c>
      <c r="R5" s="516" t="s">
        <v>73</v>
      </c>
      <c r="S5" s="515"/>
      <c r="T5" s="516" t="s">
        <v>72</v>
      </c>
      <c r="U5" s="516" t="s">
        <v>73</v>
      </c>
      <c r="V5" s="515"/>
      <c r="W5" s="516" t="s">
        <v>72</v>
      </c>
      <c r="X5" s="516" t="s">
        <v>73</v>
      </c>
      <c r="Y5" s="515"/>
      <c r="Z5" s="516" t="s">
        <v>72</v>
      </c>
      <c r="AA5" s="516" t="s">
        <v>73</v>
      </c>
      <c r="AB5" s="515"/>
      <c r="AC5" s="516" t="s">
        <v>72</v>
      </c>
      <c r="AD5" s="516" t="s">
        <v>73</v>
      </c>
      <c r="AE5" s="515"/>
      <c r="AF5" s="516" t="s">
        <v>72</v>
      </c>
      <c r="AG5" s="516" t="s">
        <v>73</v>
      </c>
      <c r="AH5" s="515"/>
      <c r="AI5" s="516" t="s">
        <v>72</v>
      </c>
      <c r="AJ5" s="516" t="s">
        <v>73</v>
      </c>
      <c r="AK5" s="515"/>
      <c r="AL5" s="516" t="s">
        <v>72</v>
      </c>
      <c r="AM5" s="516" t="s">
        <v>73</v>
      </c>
      <c r="AN5" s="515"/>
      <c r="AO5" s="516" t="s">
        <v>72</v>
      </c>
      <c r="AP5" s="516" t="s">
        <v>73</v>
      </c>
      <c r="AQ5" s="515"/>
      <c r="AR5" s="516" t="s">
        <v>72</v>
      </c>
      <c r="AS5" s="516" t="s">
        <v>73</v>
      </c>
      <c r="AT5" s="515"/>
      <c r="AU5" s="516" t="s">
        <v>72</v>
      </c>
      <c r="AV5" s="516" t="s">
        <v>73</v>
      </c>
      <c r="AW5" s="515"/>
      <c r="AX5" s="516" t="s">
        <v>72</v>
      </c>
      <c r="AY5" s="516" t="s">
        <v>73</v>
      </c>
      <c r="AZ5" s="515"/>
      <c r="BA5" s="516" t="s">
        <v>72</v>
      </c>
      <c r="BB5" s="516" t="s">
        <v>73</v>
      </c>
    </row>
    <row r="6" spans="1:54" ht="10.5" customHeight="1">
      <c r="A6" s="189"/>
      <c r="B6" s="189"/>
      <c r="C6" s="197"/>
      <c r="D6" s="19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</row>
    <row r="7" spans="1:68" ht="12.75">
      <c r="A7" s="731" t="s">
        <v>53</v>
      </c>
      <c r="B7" s="731"/>
      <c r="C7" s="188">
        <f>SUM(C9:C43)</f>
        <v>26916</v>
      </c>
      <c r="D7" s="188">
        <f>SUM(D9:D43)</f>
        <v>0</v>
      </c>
      <c r="E7" s="188">
        <f>SUM(E9:E43)</f>
        <v>23130</v>
      </c>
      <c r="F7" s="188">
        <f>SUM(F9:F43)</f>
        <v>3786</v>
      </c>
      <c r="G7" s="383"/>
      <c r="H7" s="188">
        <f>SUM(H9:H43)</f>
        <v>2559</v>
      </c>
      <c r="I7" s="188">
        <f>SUM(I9:I43)</f>
        <v>66</v>
      </c>
      <c r="J7" s="383"/>
      <c r="K7" s="188">
        <f>SUM(K9:K43)</f>
        <v>2065</v>
      </c>
      <c r="L7" s="188">
        <f>SUM(L9:L43)</f>
        <v>334</v>
      </c>
      <c r="M7" s="383"/>
      <c r="N7" s="188">
        <f>SUM(N9:N43)</f>
        <v>2321</v>
      </c>
      <c r="O7" s="188">
        <f>SUM(O9:O43)</f>
        <v>28</v>
      </c>
      <c r="P7" s="383"/>
      <c r="Q7" s="188">
        <f>SUM(Q9:Q43)</f>
        <v>1858</v>
      </c>
      <c r="R7" s="188">
        <f>SUM(R9:R43)</f>
        <v>295</v>
      </c>
      <c r="S7" s="383"/>
      <c r="T7" s="188">
        <f>SUM(T9:T43)</f>
        <v>1519</v>
      </c>
      <c r="U7" s="188">
        <f>SUM(U9:U43)</f>
        <v>247</v>
      </c>
      <c r="V7" s="383"/>
      <c r="W7" s="188">
        <f>SUM(W9:W43)</f>
        <v>977</v>
      </c>
      <c r="X7" s="188">
        <f>SUM(X9:X43)</f>
        <v>319</v>
      </c>
      <c r="Y7" s="383"/>
      <c r="Z7" s="188">
        <f>SUM(Z9:Z43)</f>
        <v>939</v>
      </c>
      <c r="AA7" s="188">
        <f>SUM(AA9:AA43)</f>
        <v>193</v>
      </c>
      <c r="AB7" s="383"/>
      <c r="AC7" s="188">
        <f>SUM(AC9:AC43)</f>
        <v>725</v>
      </c>
      <c r="AD7" s="188">
        <f>SUM(AD9:AD43)</f>
        <v>84</v>
      </c>
      <c r="AE7" s="383"/>
      <c r="AF7" s="188">
        <f>SUM(AF9:AF43)</f>
        <v>487</v>
      </c>
      <c r="AG7" s="188">
        <f>SUM(AG9:AG43)</f>
        <v>114</v>
      </c>
      <c r="AH7" s="383"/>
      <c r="AI7" s="188">
        <f>SUM(AI9:AI43)</f>
        <v>444</v>
      </c>
      <c r="AJ7" s="188">
        <f>SUM(AJ9:AJ43)</f>
        <v>58</v>
      </c>
      <c r="AK7" s="383"/>
      <c r="AL7" s="188">
        <f>SUM(AL9:AL43)</f>
        <v>382</v>
      </c>
      <c r="AM7" s="188">
        <f>SUM(AM9:AM43)</f>
        <v>58</v>
      </c>
      <c r="AN7" s="383"/>
      <c r="AO7" s="188">
        <f>SUM(AO9:AO43)</f>
        <v>315</v>
      </c>
      <c r="AP7" s="188">
        <f>SUM(AP9:AP43)</f>
        <v>122</v>
      </c>
      <c r="AQ7" s="383"/>
      <c r="AR7" s="188">
        <f>SUM(AR9:AR43)</f>
        <v>344</v>
      </c>
      <c r="AS7" s="188">
        <f>SUM(AS9:AS43)</f>
        <v>92</v>
      </c>
      <c r="AT7" s="383"/>
      <c r="AU7" s="188">
        <f>SUM(AU9:AU43)</f>
        <v>401</v>
      </c>
      <c r="AV7" s="188">
        <f>SUM(AV9:AV43)</f>
        <v>29</v>
      </c>
      <c r="AW7" s="383"/>
      <c r="AX7" s="188">
        <f>SUM(AX9:AX43)</f>
        <v>345</v>
      </c>
      <c r="AY7" s="188">
        <f>SUM(AY9:AY43)</f>
        <v>36</v>
      </c>
      <c r="AZ7" s="383"/>
      <c r="BA7" s="188">
        <f>E7-(SUM(W7,Z7,AC7,AF7,AI7,AL7,AO7,AR7,AU7,AX7,H7,K7,N7,Q7,T7))</f>
        <v>7449</v>
      </c>
      <c r="BB7" s="188">
        <f>F7-(SUM(X7,AA7,AD7,AG7,AJ7,AM7,AP7,AS7,AV7,AY7,I7,L7,O7,R7,U7))</f>
        <v>1711</v>
      </c>
      <c r="BG7" s="94"/>
      <c r="BH7" s="94"/>
      <c r="BI7" s="94"/>
      <c r="BJ7" s="94"/>
      <c r="BK7" s="94"/>
      <c r="BL7" s="94"/>
      <c r="BM7" s="94"/>
      <c r="BN7" s="94"/>
      <c r="BO7" s="94"/>
      <c r="BP7" s="94"/>
    </row>
    <row r="8" spans="1:54" ht="12" customHeight="1">
      <c r="A8" s="189"/>
      <c r="B8" s="189"/>
      <c r="C8" s="192"/>
      <c r="D8" s="192"/>
      <c r="E8" s="192"/>
      <c r="F8" s="192"/>
      <c r="G8" s="363"/>
      <c r="H8" s="188"/>
      <c r="I8" s="188"/>
      <c r="K8" s="188"/>
      <c r="L8" s="188"/>
      <c r="N8" s="188"/>
      <c r="O8" s="188"/>
      <c r="Q8" s="188"/>
      <c r="R8" s="188"/>
      <c r="T8" s="188"/>
      <c r="U8" s="188"/>
      <c r="W8" s="188"/>
      <c r="X8" s="188"/>
      <c r="Z8" s="188"/>
      <c r="AA8" s="188"/>
      <c r="AC8" s="188"/>
      <c r="AD8" s="188"/>
      <c r="AF8" s="188"/>
      <c r="AG8" s="188"/>
      <c r="AI8" s="188"/>
      <c r="AJ8" s="188"/>
      <c r="AL8" s="188"/>
      <c r="AM8" s="188"/>
      <c r="AO8" s="188"/>
      <c r="AP8" s="188"/>
      <c r="AR8" s="188"/>
      <c r="AS8" s="188"/>
      <c r="AU8" s="188"/>
      <c r="AV8" s="188"/>
      <c r="AX8" s="188"/>
      <c r="AY8" s="188"/>
      <c r="BA8" s="188"/>
      <c r="BB8" s="188"/>
    </row>
    <row r="9" spans="1:55" ht="13.5" customHeight="1">
      <c r="A9" s="189"/>
      <c r="B9" s="193" t="s">
        <v>10</v>
      </c>
      <c r="C9" s="192">
        <v>398</v>
      </c>
      <c r="D9" s="192"/>
      <c r="E9" s="192">
        <v>349</v>
      </c>
      <c r="F9" s="192">
        <v>49</v>
      </c>
      <c r="G9"/>
      <c r="H9" s="188">
        <v>7</v>
      </c>
      <c r="I9" s="188">
        <v>2</v>
      </c>
      <c r="J9" s="198"/>
      <c r="K9" s="188">
        <v>39</v>
      </c>
      <c r="L9" s="188">
        <v>6</v>
      </c>
      <c r="M9" s="198"/>
      <c r="N9" s="188">
        <v>2</v>
      </c>
      <c r="O9" s="188"/>
      <c r="P9" s="198"/>
      <c r="Q9" s="188">
        <v>16</v>
      </c>
      <c r="R9" s="188">
        <v>4</v>
      </c>
      <c r="S9" s="198"/>
      <c r="T9" s="188">
        <v>12</v>
      </c>
      <c r="U9" s="188"/>
      <c r="V9" s="198"/>
      <c r="W9" s="188">
        <v>3</v>
      </c>
      <c r="X9" s="188">
        <v>2</v>
      </c>
      <c r="Y9" s="198"/>
      <c r="Z9" s="188">
        <v>4</v>
      </c>
      <c r="AA9" s="188">
        <v>1</v>
      </c>
      <c r="AB9" s="198"/>
      <c r="AC9" s="188">
        <v>6</v>
      </c>
      <c r="AD9" s="188"/>
      <c r="AE9" s="198"/>
      <c r="AF9" s="188">
        <v>6</v>
      </c>
      <c r="AG9" s="188"/>
      <c r="AH9" s="198"/>
      <c r="AI9" s="188">
        <v>2</v>
      </c>
      <c r="AJ9" s="188"/>
      <c r="AK9" s="198"/>
      <c r="AL9" s="188">
        <v>5</v>
      </c>
      <c r="AM9" s="188">
        <v>1</v>
      </c>
      <c r="AN9" s="198"/>
      <c r="AO9" s="188">
        <v>3</v>
      </c>
      <c r="AP9" s="188">
        <v>3</v>
      </c>
      <c r="AQ9" s="198"/>
      <c r="AR9" s="188">
        <v>9</v>
      </c>
      <c r="AS9" s="188"/>
      <c r="AT9" s="198"/>
      <c r="AU9" s="188">
        <v>2</v>
      </c>
      <c r="AV9" s="188"/>
      <c r="AW9" s="198"/>
      <c r="AX9" s="188">
        <v>2</v>
      </c>
      <c r="AY9" s="188"/>
      <c r="AZ9" s="198"/>
      <c r="BA9" s="188">
        <f aca="true" t="shared" si="0" ref="BA9:BA43">E9-(SUM(W9,Z9,AC9,AF9,AI9,AL9,AO9,AR9,AU9,AX9,H9,K9,N9,Q9,T9))</f>
        <v>231</v>
      </c>
      <c r="BB9" s="188">
        <f aca="true" t="shared" si="1" ref="BB9:BB43">F9-(SUM(X9,AA9,AD9,AG9,AJ9,AM9,AP9,AS9,AV9,AY9,I9,L9,O9,R9,U9))</f>
        <v>30</v>
      </c>
      <c r="BC9" s="94"/>
    </row>
    <row r="10" spans="1:54" ht="12.75">
      <c r="A10" s="189"/>
      <c r="B10" s="193" t="s">
        <v>11</v>
      </c>
      <c r="C10" s="192">
        <v>914</v>
      </c>
      <c r="D10" s="192"/>
      <c r="E10" s="192">
        <v>725</v>
      </c>
      <c r="F10" s="192">
        <v>189</v>
      </c>
      <c r="G10"/>
      <c r="H10" s="188">
        <v>1</v>
      </c>
      <c r="I10" s="188"/>
      <c r="J10" s="363"/>
      <c r="K10" s="188">
        <v>109</v>
      </c>
      <c r="L10" s="188">
        <v>9</v>
      </c>
      <c r="M10" s="363"/>
      <c r="N10" s="188"/>
      <c r="O10" s="188">
        <v>1</v>
      </c>
      <c r="P10" s="363"/>
      <c r="Q10" s="188">
        <v>100</v>
      </c>
      <c r="R10" s="188">
        <v>25</v>
      </c>
      <c r="S10" s="363"/>
      <c r="T10" s="188">
        <v>49</v>
      </c>
      <c r="U10" s="188">
        <v>16</v>
      </c>
      <c r="V10" s="363"/>
      <c r="W10" s="188">
        <v>55</v>
      </c>
      <c r="X10" s="188">
        <v>22</v>
      </c>
      <c r="Y10" s="363"/>
      <c r="Z10" s="188">
        <v>66</v>
      </c>
      <c r="AA10" s="188">
        <v>9</v>
      </c>
      <c r="AB10" s="363"/>
      <c r="AC10" s="188">
        <v>27</v>
      </c>
      <c r="AD10" s="188">
        <v>8</v>
      </c>
      <c r="AE10" s="363"/>
      <c r="AF10" s="188">
        <v>18</v>
      </c>
      <c r="AG10" s="188">
        <v>9</v>
      </c>
      <c r="AH10" s="363"/>
      <c r="AI10" s="188">
        <v>10</v>
      </c>
      <c r="AJ10" s="188">
        <v>2</v>
      </c>
      <c r="AK10" s="363"/>
      <c r="AL10" s="188">
        <v>12</v>
      </c>
      <c r="AM10" s="188">
        <v>5</v>
      </c>
      <c r="AN10" s="363"/>
      <c r="AO10" s="188">
        <v>27</v>
      </c>
      <c r="AP10" s="188">
        <v>5</v>
      </c>
      <c r="AQ10" s="363"/>
      <c r="AR10" s="188">
        <v>8</v>
      </c>
      <c r="AS10" s="188">
        <v>4</v>
      </c>
      <c r="AT10" s="363"/>
      <c r="AU10" s="188"/>
      <c r="AV10" s="188"/>
      <c r="AW10" s="363"/>
      <c r="AX10" s="188">
        <v>19</v>
      </c>
      <c r="AY10" s="188">
        <v>1</v>
      </c>
      <c r="AZ10" s="363"/>
      <c r="BA10" s="188">
        <f t="shared" si="0"/>
        <v>224</v>
      </c>
      <c r="BB10" s="188">
        <f t="shared" si="1"/>
        <v>73</v>
      </c>
    </row>
    <row r="11" spans="1:54" ht="12.75">
      <c r="A11" s="189"/>
      <c r="B11" s="193" t="s">
        <v>12</v>
      </c>
      <c r="C11" s="192">
        <v>226</v>
      </c>
      <c r="D11" s="192"/>
      <c r="E11" s="192">
        <v>183</v>
      </c>
      <c r="F11" s="192">
        <v>43</v>
      </c>
      <c r="G11"/>
      <c r="H11" s="188">
        <v>5</v>
      </c>
      <c r="I11" s="188"/>
      <c r="J11" s="363"/>
      <c r="K11" s="188">
        <v>10</v>
      </c>
      <c r="L11" s="188">
        <v>2</v>
      </c>
      <c r="M11" s="363"/>
      <c r="N11" s="188"/>
      <c r="O11" s="188"/>
      <c r="P11" s="363"/>
      <c r="Q11" s="188">
        <v>14</v>
      </c>
      <c r="R11" s="188">
        <v>2</v>
      </c>
      <c r="S11" s="363"/>
      <c r="T11" s="188">
        <v>11</v>
      </c>
      <c r="U11" s="188">
        <v>1</v>
      </c>
      <c r="V11" s="363"/>
      <c r="W11" s="188">
        <v>7</v>
      </c>
      <c r="X11" s="188">
        <v>5</v>
      </c>
      <c r="Y11" s="363"/>
      <c r="Z11" s="188">
        <v>7</v>
      </c>
      <c r="AA11" s="188"/>
      <c r="AB11" s="363"/>
      <c r="AC11" s="188">
        <v>3</v>
      </c>
      <c r="AD11" s="188"/>
      <c r="AE11" s="363"/>
      <c r="AF11" s="188">
        <v>2</v>
      </c>
      <c r="AG11" s="188">
        <v>1</v>
      </c>
      <c r="AH11" s="363"/>
      <c r="AI11" s="188">
        <v>2</v>
      </c>
      <c r="AJ11" s="188"/>
      <c r="AK11" s="363"/>
      <c r="AL11" s="188">
        <v>6</v>
      </c>
      <c r="AM11" s="188"/>
      <c r="AN11" s="363"/>
      <c r="AO11" s="188">
        <v>2</v>
      </c>
      <c r="AP11" s="188"/>
      <c r="AQ11" s="363"/>
      <c r="AR11" s="188">
        <v>6</v>
      </c>
      <c r="AS11" s="188"/>
      <c r="AT11" s="363"/>
      <c r="AU11" s="188"/>
      <c r="AV11" s="188"/>
      <c r="AW11" s="363"/>
      <c r="AX11" s="188">
        <v>3</v>
      </c>
      <c r="AY11" s="188">
        <v>2</v>
      </c>
      <c r="AZ11" s="363"/>
      <c r="BA11" s="188">
        <f t="shared" si="0"/>
        <v>105</v>
      </c>
      <c r="BB11" s="188">
        <f t="shared" si="1"/>
        <v>30</v>
      </c>
    </row>
    <row r="12" spans="1:54" ht="12.75">
      <c r="A12" s="189"/>
      <c r="B12" s="193" t="s">
        <v>13</v>
      </c>
      <c r="C12" s="192">
        <v>158</v>
      </c>
      <c r="D12" s="192"/>
      <c r="E12" s="192">
        <v>135</v>
      </c>
      <c r="F12" s="192">
        <v>23</v>
      </c>
      <c r="G12"/>
      <c r="H12" s="188">
        <v>4</v>
      </c>
      <c r="I12" s="188"/>
      <c r="J12" s="363"/>
      <c r="K12" s="188">
        <v>8</v>
      </c>
      <c r="L12" s="188"/>
      <c r="M12" s="363"/>
      <c r="N12" s="188"/>
      <c r="O12" s="188"/>
      <c r="P12" s="363"/>
      <c r="Q12" s="188">
        <v>18</v>
      </c>
      <c r="R12" s="188">
        <v>1</v>
      </c>
      <c r="S12" s="363"/>
      <c r="T12" s="188">
        <v>7</v>
      </c>
      <c r="U12" s="188">
        <v>4</v>
      </c>
      <c r="V12" s="363"/>
      <c r="W12" s="188">
        <v>17</v>
      </c>
      <c r="X12" s="188">
        <v>2</v>
      </c>
      <c r="Y12" s="363"/>
      <c r="Z12" s="188">
        <v>5</v>
      </c>
      <c r="AA12" s="188"/>
      <c r="AB12" s="363"/>
      <c r="AC12" s="188">
        <v>10</v>
      </c>
      <c r="AD12" s="188">
        <v>2</v>
      </c>
      <c r="AE12" s="363"/>
      <c r="AF12" s="188">
        <v>4</v>
      </c>
      <c r="AG12" s="188">
        <v>2</v>
      </c>
      <c r="AH12" s="363"/>
      <c r="AI12" s="188">
        <v>3</v>
      </c>
      <c r="AJ12" s="188"/>
      <c r="AK12" s="363"/>
      <c r="AL12" s="188">
        <v>1</v>
      </c>
      <c r="AM12" s="188"/>
      <c r="AN12" s="363"/>
      <c r="AO12" s="188">
        <v>3</v>
      </c>
      <c r="AP12" s="188">
        <v>2</v>
      </c>
      <c r="AQ12" s="363"/>
      <c r="AR12" s="188">
        <v>6</v>
      </c>
      <c r="AS12" s="188">
        <v>1</v>
      </c>
      <c r="AT12" s="363"/>
      <c r="AU12" s="188"/>
      <c r="AV12" s="188"/>
      <c r="AW12" s="363"/>
      <c r="AX12" s="188">
        <v>2</v>
      </c>
      <c r="AY12" s="188"/>
      <c r="AZ12" s="363"/>
      <c r="BA12" s="188">
        <f t="shared" si="0"/>
        <v>47</v>
      </c>
      <c r="BB12" s="188">
        <f t="shared" si="1"/>
        <v>9</v>
      </c>
    </row>
    <row r="13" spans="1:54" ht="12.75">
      <c r="A13" s="189"/>
      <c r="B13" s="193" t="s">
        <v>74</v>
      </c>
      <c r="C13" s="192">
        <v>3910</v>
      </c>
      <c r="D13" s="192"/>
      <c r="E13" s="192">
        <v>3777</v>
      </c>
      <c r="F13" s="192">
        <v>133</v>
      </c>
      <c r="G13"/>
      <c r="H13" s="188">
        <v>1210</v>
      </c>
      <c r="I13" s="188">
        <v>4</v>
      </c>
      <c r="J13" s="363"/>
      <c r="K13" s="188">
        <v>112</v>
      </c>
      <c r="L13" s="188">
        <v>13</v>
      </c>
      <c r="M13" s="363"/>
      <c r="N13" s="188">
        <v>1501</v>
      </c>
      <c r="O13" s="188">
        <v>9</v>
      </c>
      <c r="P13" s="363"/>
      <c r="Q13" s="188">
        <v>149</v>
      </c>
      <c r="R13" s="188">
        <v>10</v>
      </c>
      <c r="S13" s="363"/>
      <c r="T13" s="188">
        <v>112</v>
      </c>
      <c r="U13" s="188">
        <v>13</v>
      </c>
      <c r="V13" s="363"/>
      <c r="W13" s="188">
        <v>76</v>
      </c>
      <c r="X13" s="188">
        <v>14</v>
      </c>
      <c r="Y13" s="363"/>
      <c r="Z13" s="188">
        <v>41</v>
      </c>
      <c r="AA13" s="188">
        <v>5</v>
      </c>
      <c r="AB13" s="363"/>
      <c r="AC13" s="188">
        <v>44</v>
      </c>
      <c r="AD13" s="188">
        <v>3</v>
      </c>
      <c r="AE13" s="363"/>
      <c r="AF13" s="188">
        <v>35</v>
      </c>
      <c r="AG13" s="188">
        <v>5</v>
      </c>
      <c r="AH13" s="363"/>
      <c r="AI13" s="188">
        <v>29</v>
      </c>
      <c r="AJ13" s="188">
        <v>4</v>
      </c>
      <c r="AK13" s="363"/>
      <c r="AL13" s="188">
        <v>30</v>
      </c>
      <c r="AM13" s="188">
        <v>4</v>
      </c>
      <c r="AN13" s="363"/>
      <c r="AO13" s="188">
        <v>15</v>
      </c>
      <c r="AP13" s="188">
        <v>1</v>
      </c>
      <c r="AQ13" s="363"/>
      <c r="AR13" s="188">
        <v>4</v>
      </c>
      <c r="AS13" s="188"/>
      <c r="AT13" s="363"/>
      <c r="AU13" s="188">
        <v>87</v>
      </c>
      <c r="AV13" s="188"/>
      <c r="AW13" s="363"/>
      <c r="AX13" s="188">
        <v>21</v>
      </c>
      <c r="AY13" s="188"/>
      <c r="AZ13" s="363"/>
      <c r="BA13" s="188">
        <f t="shared" si="0"/>
        <v>311</v>
      </c>
      <c r="BB13" s="188">
        <f t="shared" si="1"/>
        <v>48</v>
      </c>
    </row>
    <row r="14" spans="1:54" ht="12.75">
      <c r="A14" s="189"/>
      <c r="B14" s="193" t="s">
        <v>15</v>
      </c>
      <c r="C14" s="192">
        <v>113</v>
      </c>
      <c r="D14" s="192"/>
      <c r="E14" s="192">
        <v>101</v>
      </c>
      <c r="F14" s="192">
        <v>12</v>
      </c>
      <c r="G14"/>
      <c r="H14" s="188">
        <v>2</v>
      </c>
      <c r="I14" s="188"/>
      <c r="J14" s="363"/>
      <c r="K14" s="188">
        <v>15</v>
      </c>
      <c r="L14" s="188">
        <v>2</v>
      </c>
      <c r="M14" s="363"/>
      <c r="N14" s="188"/>
      <c r="O14" s="188"/>
      <c r="P14" s="363"/>
      <c r="Q14" s="188">
        <v>10</v>
      </c>
      <c r="R14" s="188">
        <v>1</v>
      </c>
      <c r="S14" s="363"/>
      <c r="T14" s="188">
        <v>15</v>
      </c>
      <c r="U14" s="188"/>
      <c r="V14" s="363"/>
      <c r="W14" s="188">
        <v>6</v>
      </c>
      <c r="X14" s="188">
        <v>1</v>
      </c>
      <c r="Y14" s="363"/>
      <c r="Z14" s="188">
        <v>3</v>
      </c>
      <c r="AA14" s="188"/>
      <c r="AB14" s="363"/>
      <c r="AC14" s="188">
        <v>7</v>
      </c>
      <c r="AD14" s="188"/>
      <c r="AE14" s="363"/>
      <c r="AF14" s="188">
        <v>4</v>
      </c>
      <c r="AG14" s="188"/>
      <c r="AH14" s="363"/>
      <c r="AI14" s="188">
        <v>1</v>
      </c>
      <c r="AJ14" s="188"/>
      <c r="AK14" s="363"/>
      <c r="AL14" s="188">
        <v>2</v>
      </c>
      <c r="AM14" s="188">
        <v>1</v>
      </c>
      <c r="AN14" s="363"/>
      <c r="AO14" s="188"/>
      <c r="AP14" s="188">
        <v>2</v>
      </c>
      <c r="AQ14" s="363"/>
      <c r="AR14" s="188">
        <v>3</v>
      </c>
      <c r="AS14" s="188"/>
      <c r="AT14" s="363"/>
      <c r="AU14" s="188"/>
      <c r="AV14" s="188"/>
      <c r="AW14" s="363"/>
      <c r="AX14" s="188">
        <v>1</v>
      </c>
      <c r="AY14" s="188"/>
      <c r="AZ14" s="363"/>
      <c r="BA14" s="188">
        <f t="shared" si="0"/>
        <v>32</v>
      </c>
      <c r="BB14" s="188">
        <f t="shared" si="1"/>
        <v>5</v>
      </c>
    </row>
    <row r="15" spans="1:54" ht="12.75">
      <c r="A15" s="189"/>
      <c r="B15" s="193" t="s">
        <v>16</v>
      </c>
      <c r="C15" s="192">
        <v>143</v>
      </c>
      <c r="D15" s="192"/>
      <c r="E15" s="192">
        <v>125</v>
      </c>
      <c r="F15" s="192">
        <v>18</v>
      </c>
      <c r="G15"/>
      <c r="H15" s="188"/>
      <c r="I15" s="188"/>
      <c r="J15" s="363"/>
      <c r="K15" s="188">
        <v>14</v>
      </c>
      <c r="L15" s="188">
        <v>2</v>
      </c>
      <c r="M15" s="363"/>
      <c r="N15" s="188"/>
      <c r="O15" s="188"/>
      <c r="P15" s="363"/>
      <c r="Q15" s="188">
        <v>5</v>
      </c>
      <c r="R15" s="188">
        <v>1</v>
      </c>
      <c r="S15" s="363"/>
      <c r="T15" s="188">
        <v>12</v>
      </c>
      <c r="U15" s="188"/>
      <c r="V15" s="363"/>
      <c r="W15" s="188">
        <v>9</v>
      </c>
      <c r="X15" s="188">
        <v>2</v>
      </c>
      <c r="Y15" s="363"/>
      <c r="Z15" s="188">
        <v>6</v>
      </c>
      <c r="AA15" s="188">
        <v>1</v>
      </c>
      <c r="AB15" s="363"/>
      <c r="AC15" s="188">
        <v>8</v>
      </c>
      <c r="AD15" s="188"/>
      <c r="AE15" s="363"/>
      <c r="AF15" s="188">
        <v>6</v>
      </c>
      <c r="AG15" s="188"/>
      <c r="AH15" s="363"/>
      <c r="AI15" s="188">
        <v>3</v>
      </c>
      <c r="AJ15" s="188">
        <v>1</v>
      </c>
      <c r="AK15" s="363"/>
      <c r="AL15" s="188">
        <v>2</v>
      </c>
      <c r="AM15" s="188"/>
      <c r="AN15" s="363"/>
      <c r="AO15" s="188"/>
      <c r="AP15" s="188"/>
      <c r="AQ15" s="363"/>
      <c r="AR15" s="188">
        <v>8</v>
      </c>
      <c r="AS15" s="188">
        <v>1</v>
      </c>
      <c r="AT15" s="363"/>
      <c r="AU15" s="188"/>
      <c r="AV15" s="188"/>
      <c r="AW15" s="363"/>
      <c r="AX15" s="188"/>
      <c r="AY15" s="188">
        <v>1</v>
      </c>
      <c r="AZ15" s="363"/>
      <c r="BA15" s="188">
        <f t="shared" si="0"/>
        <v>52</v>
      </c>
      <c r="BB15" s="188">
        <f t="shared" si="1"/>
        <v>9</v>
      </c>
    </row>
    <row r="16" spans="1:54" ht="12.75">
      <c r="A16" s="189"/>
      <c r="B16" s="193" t="s">
        <v>17</v>
      </c>
      <c r="C16" s="192">
        <v>1570</v>
      </c>
      <c r="D16" s="192"/>
      <c r="E16" s="192">
        <v>1229</v>
      </c>
      <c r="F16" s="192">
        <v>341</v>
      </c>
      <c r="G16"/>
      <c r="H16" s="188">
        <v>102</v>
      </c>
      <c r="I16" s="188">
        <v>2</v>
      </c>
      <c r="J16" s="363"/>
      <c r="K16" s="188">
        <v>92</v>
      </c>
      <c r="L16" s="188">
        <v>7</v>
      </c>
      <c r="M16" s="363"/>
      <c r="N16" s="188">
        <v>101</v>
      </c>
      <c r="O16" s="188"/>
      <c r="P16" s="363"/>
      <c r="Q16" s="188">
        <v>86</v>
      </c>
      <c r="R16" s="188">
        <v>8</v>
      </c>
      <c r="S16" s="363"/>
      <c r="T16" s="188">
        <v>61</v>
      </c>
      <c r="U16" s="188">
        <v>18</v>
      </c>
      <c r="V16" s="363"/>
      <c r="W16" s="188">
        <v>38</v>
      </c>
      <c r="X16" s="188">
        <v>21</v>
      </c>
      <c r="Y16" s="363"/>
      <c r="Z16" s="188">
        <v>53</v>
      </c>
      <c r="AA16" s="188">
        <v>15</v>
      </c>
      <c r="AB16" s="363"/>
      <c r="AC16" s="188">
        <v>31</v>
      </c>
      <c r="AD16" s="188">
        <v>5</v>
      </c>
      <c r="AE16" s="363"/>
      <c r="AF16" s="188">
        <v>21</v>
      </c>
      <c r="AG16" s="188">
        <v>1</v>
      </c>
      <c r="AH16" s="363"/>
      <c r="AI16" s="188">
        <v>20</v>
      </c>
      <c r="AJ16" s="188">
        <v>1</v>
      </c>
      <c r="AK16" s="363"/>
      <c r="AL16" s="188">
        <v>15</v>
      </c>
      <c r="AM16" s="188">
        <v>1</v>
      </c>
      <c r="AN16" s="363"/>
      <c r="AO16" s="188">
        <v>17</v>
      </c>
      <c r="AP16" s="188">
        <v>19</v>
      </c>
      <c r="AQ16" s="363"/>
      <c r="AR16" s="188">
        <v>36</v>
      </c>
      <c r="AS16" s="188">
        <v>15</v>
      </c>
      <c r="AT16" s="363"/>
      <c r="AU16" s="188"/>
      <c r="AV16" s="188"/>
      <c r="AW16" s="363"/>
      <c r="AX16" s="188">
        <v>21</v>
      </c>
      <c r="AY16" s="188">
        <v>1</v>
      </c>
      <c r="AZ16" s="363"/>
      <c r="BA16" s="188">
        <f t="shared" si="0"/>
        <v>535</v>
      </c>
      <c r="BB16" s="188">
        <f t="shared" si="1"/>
        <v>227</v>
      </c>
    </row>
    <row r="17" spans="1:54" ht="12.75">
      <c r="A17" s="189"/>
      <c r="B17" s="193" t="s">
        <v>75</v>
      </c>
      <c r="C17" s="192">
        <v>719</v>
      </c>
      <c r="D17" s="192"/>
      <c r="E17" s="192">
        <v>539</v>
      </c>
      <c r="F17" s="192">
        <v>180</v>
      </c>
      <c r="G17" s="363"/>
      <c r="H17" s="188">
        <v>14</v>
      </c>
      <c r="I17" s="188">
        <v>4</v>
      </c>
      <c r="J17" s="363"/>
      <c r="K17" s="188">
        <v>92</v>
      </c>
      <c r="L17" s="188">
        <v>23</v>
      </c>
      <c r="M17" s="363"/>
      <c r="N17" s="188">
        <v>3</v>
      </c>
      <c r="O17" s="188">
        <v>0</v>
      </c>
      <c r="P17" s="363"/>
      <c r="Q17" s="188">
        <v>56</v>
      </c>
      <c r="R17" s="188">
        <v>11</v>
      </c>
      <c r="S17" s="363"/>
      <c r="T17" s="188">
        <v>52</v>
      </c>
      <c r="U17" s="188">
        <v>17</v>
      </c>
      <c r="V17" s="363"/>
      <c r="W17" s="188">
        <v>22</v>
      </c>
      <c r="X17" s="188">
        <v>21</v>
      </c>
      <c r="Y17" s="363"/>
      <c r="Z17" s="188">
        <v>26</v>
      </c>
      <c r="AA17" s="188">
        <v>10</v>
      </c>
      <c r="AB17" s="363"/>
      <c r="AC17" s="188">
        <v>20</v>
      </c>
      <c r="AD17" s="188">
        <v>3</v>
      </c>
      <c r="AE17" s="363"/>
      <c r="AF17" s="188">
        <v>18</v>
      </c>
      <c r="AG17" s="188">
        <v>4</v>
      </c>
      <c r="AH17" s="363"/>
      <c r="AI17" s="188">
        <v>19</v>
      </c>
      <c r="AJ17" s="188">
        <v>3</v>
      </c>
      <c r="AK17" s="363"/>
      <c r="AL17" s="188">
        <v>15</v>
      </c>
      <c r="AM17" s="188">
        <v>1</v>
      </c>
      <c r="AN17" s="363"/>
      <c r="AO17" s="188">
        <v>6</v>
      </c>
      <c r="AP17" s="188">
        <v>4</v>
      </c>
      <c r="AQ17" s="363"/>
      <c r="AR17" s="188">
        <v>3</v>
      </c>
      <c r="AS17" s="188">
        <v>1</v>
      </c>
      <c r="AT17" s="363"/>
      <c r="AU17" s="188">
        <v>8</v>
      </c>
      <c r="AV17" s="188">
        <v>1</v>
      </c>
      <c r="AW17" s="363"/>
      <c r="AX17" s="188">
        <v>8</v>
      </c>
      <c r="AY17" s="188">
        <v>3</v>
      </c>
      <c r="AZ17" s="363"/>
      <c r="BA17" s="188">
        <f t="shared" si="0"/>
        <v>177</v>
      </c>
      <c r="BB17" s="188">
        <f t="shared" si="1"/>
        <v>74</v>
      </c>
    </row>
    <row r="18" spans="1:54" ht="12.75">
      <c r="A18" s="189"/>
      <c r="B18" s="193" t="s">
        <v>76</v>
      </c>
      <c r="C18" s="192">
        <v>862</v>
      </c>
      <c r="D18" s="192"/>
      <c r="E18" s="192">
        <v>636</v>
      </c>
      <c r="F18" s="192">
        <v>226</v>
      </c>
      <c r="G18" s="363"/>
      <c r="H18" s="188">
        <v>30</v>
      </c>
      <c r="I18" s="188">
        <v>6</v>
      </c>
      <c r="J18" s="363"/>
      <c r="K18" s="188">
        <v>90</v>
      </c>
      <c r="L18" s="188">
        <v>23</v>
      </c>
      <c r="M18" s="363"/>
      <c r="N18" s="188">
        <v>5</v>
      </c>
      <c r="O18" s="188">
        <v>1</v>
      </c>
      <c r="P18" s="363"/>
      <c r="Q18" s="188">
        <v>56</v>
      </c>
      <c r="R18" s="188">
        <v>22</v>
      </c>
      <c r="S18" s="363"/>
      <c r="T18" s="188">
        <v>86</v>
      </c>
      <c r="U18" s="188">
        <v>23</v>
      </c>
      <c r="V18" s="363"/>
      <c r="W18" s="188">
        <v>38</v>
      </c>
      <c r="X18" s="188">
        <v>34</v>
      </c>
      <c r="Y18" s="363"/>
      <c r="Z18" s="188">
        <v>21</v>
      </c>
      <c r="AA18" s="188">
        <v>5</v>
      </c>
      <c r="AB18" s="363"/>
      <c r="AC18" s="188">
        <v>28</v>
      </c>
      <c r="AD18" s="188">
        <v>7</v>
      </c>
      <c r="AE18" s="363"/>
      <c r="AF18" s="188">
        <v>21</v>
      </c>
      <c r="AG18" s="188">
        <v>15</v>
      </c>
      <c r="AH18" s="363"/>
      <c r="AI18" s="188">
        <v>19</v>
      </c>
      <c r="AJ18" s="188">
        <v>3</v>
      </c>
      <c r="AK18" s="363"/>
      <c r="AL18" s="188">
        <v>11</v>
      </c>
      <c r="AM18" s="188">
        <v>3</v>
      </c>
      <c r="AN18" s="363"/>
      <c r="AO18" s="188">
        <v>4</v>
      </c>
      <c r="AP18" s="188">
        <v>3</v>
      </c>
      <c r="AQ18" s="363"/>
      <c r="AR18" s="188">
        <v>2</v>
      </c>
      <c r="AS18" s="188">
        <v>3</v>
      </c>
      <c r="AT18" s="363"/>
      <c r="AU18" s="188">
        <v>3</v>
      </c>
      <c r="AV18" s="188">
        <v>0</v>
      </c>
      <c r="AW18" s="363"/>
      <c r="AX18" s="188">
        <v>8</v>
      </c>
      <c r="AY18" s="188">
        <v>3</v>
      </c>
      <c r="AZ18" s="363"/>
      <c r="BA18" s="188">
        <f t="shared" si="0"/>
        <v>214</v>
      </c>
      <c r="BB18" s="188">
        <f t="shared" si="1"/>
        <v>75</v>
      </c>
    </row>
    <row r="19" spans="1:54" ht="12.75">
      <c r="A19" s="189"/>
      <c r="B19" s="193" t="s">
        <v>20</v>
      </c>
      <c r="C19" s="192">
        <v>343</v>
      </c>
      <c r="D19" s="192"/>
      <c r="E19" s="192">
        <v>314</v>
      </c>
      <c r="F19" s="192">
        <v>29</v>
      </c>
      <c r="G19"/>
      <c r="H19" s="188">
        <v>4</v>
      </c>
      <c r="I19" s="188">
        <v>1</v>
      </c>
      <c r="J19" s="363"/>
      <c r="K19" s="188">
        <v>55</v>
      </c>
      <c r="L19" s="188">
        <v>7</v>
      </c>
      <c r="M19" s="363"/>
      <c r="N19" s="188">
        <v>2</v>
      </c>
      <c r="O19" s="188">
        <v>1</v>
      </c>
      <c r="P19" s="363"/>
      <c r="Q19" s="188">
        <v>41</v>
      </c>
      <c r="R19" s="188">
        <v>4</v>
      </c>
      <c r="S19" s="363"/>
      <c r="T19" s="188">
        <v>30</v>
      </c>
      <c r="U19" s="188">
        <v>2</v>
      </c>
      <c r="V19" s="363"/>
      <c r="W19" s="188">
        <v>17</v>
      </c>
      <c r="X19" s="188">
        <v>1</v>
      </c>
      <c r="Y19" s="363"/>
      <c r="Z19" s="188">
        <v>16</v>
      </c>
      <c r="AA19" s="188">
        <v>3</v>
      </c>
      <c r="AB19" s="363"/>
      <c r="AC19" s="188">
        <v>16</v>
      </c>
      <c r="AD19" s="188">
        <v>1</v>
      </c>
      <c r="AE19" s="363"/>
      <c r="AF19" s="188">
        <v>11</v>
      </c>
      <c r="AG19" s="188"/>
      <c r="AH19" s="363"/>
      <c r="AI19" s="188">
        <v>7</v>
      </c>
      <c r="AJ19" s="188">
        <v>1</v>
      </c>
      <c r="AK19" s="363"/>
      <c r="AL19" s="188">
        <v>5</v>
      </c>
      <c r="AM19" s="188"/>
      <c r="AN19" s="363"/>
      <c r="AO19" s="188">
        <v>4</v>
      </c>
      <c r="AP19" s="188"/>
      <c r="AQ19" s="363"/>
      <c r="AR19" s="188">
        <v>1</v>
      </c>
      <c r="AS19" s="188"/>
      <c r="AT19" s="363"/>
      <c r="AU19" s="188"/>
      <c r="AV19" s="188"/>
      <c r="AW19" s="363"/>
      <c r="AX19" s="188">
        <v>3</v>
      </c>
      <c r="AY19" s="188"/>
      <c r="AZ19" s="363"/>
      <c r="BA19" s="188">
        <f t="shared" si="0"/>
        <v>102</v>
      </c>
      <c r="BB19" s="188">
        <f t="shared" si="1"/>
        <v>8</v>
      </c>
    </row>
    <row r="20" spans="1:54" ht="12.75">
      <c r="A20" s="189"/>
      <c r="B20" s="193" t="s">
        <v>21</v>
      </c>
      <c r="C20" s="192">
        <v>1284</v>
      </c>
      <c r="D20" s="192"/>
      <c r="E20" s="192">
        <v>1102</v>
      </c>
      <c r="F20" s="192">
        <v>182</v>
      </c>
      <c r="G20"/>
      <c r="H20" s="188">
        <v>90</v>
      </c>
      <c r="I20" s="188"/>
      <c r="J20" s="363"/>
      <c r="K20" s="188">
        <v>86</v>
      </c>
      <c r="L20" s="188">
        <v>11</v>
      </c>
      <c r="M20" s="363"/>
      <c r="N20" s="188">
        <v>115</v>
      </c>
      <c r="O20" s="188"/>
      <c r="P20" s="363"/>
      <c r="Q20" s="188">
        <v>84</v>
      </c>
      <c r="R20" s="188">
        <v>15</v>
      </c>
      <c r="S20" s="363"/>
      <c r="T20" s="188">
        <v>100</v>
      </c>
      <c r="U20" s="188">
        <v>4</v>
      </c>
      <c r="V20" s="363"/>
      <c r="W20" s="188">
        <v>53</v>
      </c>
      <c r="X20" s="188">
        <v>16</v>
      </c>
      <c r="Y20" s="363"/>
      <c r="Z20" s="188">
        <v>46</v>
      </c>
      <c r="AA20" s="188">
        <v>7</v>
      </c>
      <c r="AB20" s="363"/>
      <c r="AC20" s="188">
        <v>38</v>
      </c>
      <c r="AD20" s="188">
        <v>4</v>
      </c>
      <c r="AE20" s="363"/>
      <c r="AF20" s="188">
        <v>25</v>
      </c>
      <c r="AG20" s="188">
        <v>5</v>
      </c>
      <c r="AH20" s="363"/>
      <c r="AI20" s="188">
        <v>36</v>
      </c>
      <c r="AJ20" s="188">
        <v>8</v>
      </c>
      <c r="AK20" s="363"/>
      <c r="AL20" s="188">
        <v>20</v>
      </c>
      <c r="AM20" s="188">
        <v>3</v>
      </c>
      <c r="AN20" s="363"/>
      <c r="AO20" s="188">
        <v>22</v>
      </c>
      <c r="AP20" s="188">
        <v>2</v>
      </c>
      <c r="AQ20" s="363"/>
      <c r="AR20" s="188">
        <v>21</v>
      </c>
      <c r="AS20" s="188">
        <v>9</v>
      </c>
      <c r="AT20" s="363"/>
      <c r="AU20" s="188">
        <v>5</v>
      </c>
      <c r="AV20" s="188"/>
      <c r="AW20" s="363"/>
      <c r="AX20" s="188">
        <v>10</v>
      </c>
      <c r="AY20" s="188">
        <v>2</v>
      </c>
      <c r="AZ20" s="363"/>
      <c r="BA20" s="188">
        <f t="shared" si="0"/>
        <v>351</v>
      </c>
      <c r="BB20" s="188">
        <f t="shared" si="1"/>
        <v>96</v>
      </c>
    </row>
    <row r="21" spans="1:54" ht="12.75">
      <c r="A21" s="189"/>
      <c r="B21" s="193" t="s">
        <v>22</v>
      </c>
      <c r="C21" s="192">
        <v>417</v>
      </c>
      <c r="D21" s="192"/>
      <c r="E21" s="192">
        <v>390</v>
      </c>
      <c r="F21" s="192">
        <v>27</v>
      </c>
      <c r="G21"/>
      <c r="H21" s="188">
        <v>1</v>
      </c>
      <c r="I21" s="188"/>
      <c r="J21" s="363"/>
      <c r="K21" s="188">
        <v>5</v>
      </c>
      <c r="L21" s="188">
        <v>2</v>
      </c>
      <c r="M21" s="363"/>
      <c r="N21" s="188">
        <v>2</v>
      </c>
      <c r="O21" s="188"/>
      <c r="P21" s="363"/>
      <c r="Q21" s="188">
        <v>15</v>
      </c>
      <c r="R21" s="188"/>
      <c r="S21" s="363"/>
      <c r="T21" s="188">
        <v>11</v>
      </c>
      <c r="U21" s="188">
        <v>3</v>
      </c>
      <c r="V21" s="363"/>
      <c r="W21" s="188">
        <v>15</v>
      </c>
      <c r="X21" s="188">
        <v>3</v>
      </c>
      <c r="Y21" s="363"/>
      <c r="Z21" s="188">
        <v>4</v>
      </c>
      <c r="AA21" s="188">
        <v>2</v>
      </c>
      <c r="AB21" s="363"/>
      <c r="AC21" s="188">
        <v>7</v>
      </c>
      <c r="AD21" s="188">
        <v>2</v>
      </c>
      <c r="AE21" s="363"/>
      <c r="AF21" s="188">
        <v>12</v>
      </c>
      <c r="AG21" s="188">
        <v>2</v>
      </c>
      <c r="AH21" s="363"/>
      <c r="AI21" s="188">
        <v>2</v>
      </c>
      <c r="AJ21" s="188"/>
      <c r="AK21" s="363"/>
      <c r="AL21" s="188">
        <v>7</v>
      </c>
      <c r="AM21" s="188">
        <v>3</v>
      </c>
      <c r="AN21" s="363"/>
      <c r="AO21" s="188">
        <v>2</v>
      </c>
      <c r="AP21" s="188">
        <v>1</v>
      </c>
      <c r="AQ21" s="363"/>
      <c r="AR21" s="188"/>
      <c r="AS21" s="188"/>
      <c r="AT21" s="363"/>
      <c r="AU21" s="188"/>
      <c r="AV21" s="188"/>
      <c r="AW21" s="363"/>
      <c r="AX21" s="188">
        <v>5</v>
      </c>
      <c r="AY21" s="188"/>
      <c r="AZ21" s="363"/>
      <c r="BA21" s="188">
        <f t="shared" si="0"/>
        <v>302</v>
      </c>
      <c r="BB21" s="188">
        <f t="shared" si="1"/>
        <v>9</v>
      </c>
    </row>
    <row r="22" spans="1:54" ht="12.75">
      <c r="A22" s="189"/>
      <c r="B22" s="193" t="s">
        <v>23</v>
      </c>
      <c r="C22" s="192">
        <v>1085</v>
      </c>
      <c r="D22" s="192"/>
      <c r="E22" s="192">
        <v>1000</v>
      </c>
      <c r="F22" s="192">
        <v>85</v>
      </c>
      <c r="G22"/>
      <c r="H22" s="188">
        <v>293</v>
      </c>
      <c r="I22" s="188">
        <v>13</v>
      </c>
      <c r="J22" s="363"/>
      <c r="K22" s="188">
        <v>32</v>
      </c>
      <c r="L22" s="188">
        <v>7</v>
      </c>
      <c r="M22" s="363"/>
      <c r="N22" s="188">
        <v>167</v>
      </c>
      <c r="O22" s="188">
        <v>4</v>
      </c>
      <c r="P22" s="363"/>
      <c r="Q22" s="188">
        <v>39</v>
      </c>
      <c r="R22" s="188">
        <v>5</v>
      </c>
      <c r="S22" s="363"/>
      <c r="T22" s="188">
        <v>12</v>
      </c>
      <c r="U22" s="188"/>
      <c r="V22" s="363"/>
      <c r="W22" s="188">
        <v>26</v>
      </c>
      <c r="X22" s="188">
        <v>10</v>
      </c>
      <c r="Y22" s="363"/>
      <c r="Z22" s="188">
        <v>8</v>
      </c>
      <c r="AA22" s="188">
        <v>5</v>
      </c>
      <c r="AB22" s="363"/>
      <c r="AC22" s="188">
        <v>10</v>
      </c>
      <c r="AD22" s="188">
        <v>1</v>
      </c>
      <c r="AE22" s="363"/>
      <c r="AF22" s="188">
        <v>6</v>
      </c>
      <c r="AG22" s="188">
        <v>1</v>
      </c>
      <c r="AH22" s="363"/>
      <c r="AI22" s="188">
        <v>7</v>
      </c>
      <c r="AJ22" s="188"/>
      <c r="AK22" s="363"/>
      <c r="AL22" s="188">
        <v>3</v>
      </c>
      <c r="AM22" s="188"/>
      <c r="AN22" s="363"/>
      <c r="AO22" s="188">
        <v>3</v>
      </c>
      <c r="AP22" s="188">
        <v>1</v>
      </c>
      <c r="AQ22" s="363"/>
      <c r="AR22" s="188">
        <v>1</v>
      </c>
      <c r="AS22" s="188">
        <v>1</v>
      </c>
      <c r="AT22" s="363"/>
      <c r="AU22" s="188">
        <v>190</v>
      </c>
      <c r="AV22" s="188">
        <v>14</v>
      </c>
      <c r="AW22" s="363"/>
      <c r="AX22" s="188">
        <v>2</v>
      </c>
      <c r="AY22" s="188"/>
      <c r="AZ22" s="363"/>
      <c r="BA22" s="188">
        <f t="shared" si="0"/>
        <v>201</v>
      </c>
      <c r="BB22" s="188">
        <f t="shared" si="1"/>
        <v>23</v>
      </c>
    </row>
    <row r="23" spans="1:54" ht="12.75">
      <c r="A23" s="189"/>
      <c r="B23" s="193" t="s">
        <v>24</v>
      </c>
      <c r="C23" s="192">
        <v>2085</v>
      </c>
      <c r="D23" s="192"/>
      <c r="E23" s="192">
        <v>1749</v>
      </c>
      <c r="F23" s="192">
        <v>336</v>
      </c>
      <c r="G23"/>
      <c r="H23" s="188">
        <v>25</v>
      </c>
      <c r="I23" s="188"/>
      <c r="J23" s="363"/>
      <c r="K23" s="188">
        <v>224</v>
      </c>
      <c r="L23" s="188">
        <v>48</v>
      </c>
      <c r="M23" s="363"/>
      <c r="N23" s="188">
        <v>5</v>
      </c>
      <c r="O23" s="188"/>
      <c r="P23" s="363"/>
      <c r="Q23" s="188">
        <v>239</v>
      </c>
      <c r="R23" s="188">
        <v>37</v>
      </c>
      <c r="S23" s="363"/>
      <c r="T23" s="188">
        <v>134</v>
      </c>
      <c r="U23" s="188">
        <v>18</v>
      </c>
      <c r="V23" s="363"/>
      <c r="W23" s="188">
        <v>73</v>
      </c>
      <c r="X23" s="188">
        <v>20</v>
      </c>
      <c r="Y23" s="363"/>
      <c r="Z23" s="188">
        <v>109</v>
      </c>
      <c r="AA23" s="188">
        <v>21</v>
      </c>
      <c r="AB23" s="363"/>
      <c r="AC23" s="188">
        <v>46</v>
      </c>
      <c r="AD23" s="188">
        <v>4</v>
      </c>
      <c r="AE23" s="363"/>
      <c r="AF23" s="188">
        <v>46</v>
      </c>
      <c r="AG23" s="188">
        <v>10</v>
      </c>
      <c r="AH23" s="363"/>
      <c r="AI23" s="188">
        <v>33</v>
      </c>
      <c r="AJ23" s="188">
        <v>6</v>
      </c>
      <c r="AK23" s="363"/>
      <c r="AL23" s="188">
        <v>35</v>
      </c>
      <c r="AM23" s="188">
        <v>4</v>
      </c>
      <c r="AN23" s="363"/>
      <c r="AO23" s="188">
        <v>41</v>
      </c>
      <c r="AP23" s="188">
        <v>17</v>
      </c>
      <c r="AQ23" s="363"/>
      <c r="AR23" s="188">
        <v>19</v>
      </c>
      <c r="AS23" s="188">
        <v>2</v>
      </c>
      <c r="AT23" s="363"/>
      <c r="AU23" s="188"/>
      <c r="AV23" s="188"/>
      <c r="AW23" s="363"/>
      <c r="AX23" s="188">
        <v>32</v>
      </c>
      <c r="AY23" s="188">
        <v>6</v>
      </c>
      <c r="AZ23" s="363"/>
      <c r="BA23" s="188">
        <f t="shared" si="0"/>
        <v>688</v>
      </c>
      <c r="BB23" s="188">
        <f t="shared" si="1"/>
        <v>143</v>
      </c>
    </row>
    <row r="24" spans="1:54" ht="12.75">
      <c r="A24" s="189"/>
      <c r="B24" s="193" t="s">
        <v>77</v>
      </c>
      <c r="C24" s="192">
        <v>2265</v>
      </c>
      <c r="D24" s="192"/>
      <c r="E24" s="192">
        <v>1904</v>
      </c>
      <c r="F24" s="192">
        <v>361</v>
      </c>
      <c r="G24"/>
      <c r="H24" s="188">
        <v>226</v>
      </c>
      <c r="I24" s="188">
        <v>21</v>
      </c>
      <c r="J24" s="363"/>
      <c r="K24" s="188">
        <v>212</v>
      </c>
      <c r="L24" s="188">
        <v>49</v>
      </c>
      <c r="M24" s="363"/>
      <c r="N24" s="188">
        <v>41</v>
      </c>
      <c r="O24" s="188">
        <v>4</v>
      </c>
      <c r="P24" s="363"/>
      <c r="Q24" s="188">
        <v>146</v>
      </c>
      <c r="R24" s="188">
        <v>38</v>
      </c>
      <c r="S24" s="363"/>
      <c r="T24" s="188">
        <v>110</v>
      </c>
      <c r="U24" s="188">
        <v>23</v>
      </c>
      <c r="V24" s="363"/>
      <c r="W24" s="188">
        <v>79</v>
      </c>
      <c r="X24" s="188">
        <v>27</v>
      </c>
      <c r="Y24" s="363"/>
      <c r="Z24" s="188">
        <v>77</v>
      </c>
      <c r="AA24" s="188">
        <v>21</v>
      </c>
      <c r="AB24" s="363"/>
      <c r="AC24" s="188">
        <v>61</v>
      </c>
      <c r="AD24" s="188">
        <v>7</v>
      </c>
      <c r="AE24" s="363"/>
      <c r="AF24" s="188">
        <v>40</v>
      </c>
      <c r="AG24" s="188">
        <v>7</v>
      </c>
      <c r="AH24" s="363"/>
      <c r="AI24" s="188">
        <v>41</v>
      </c>
      <c r="AJ24" s="188">
        <v>4</v>
      </c>
      <c r="AK24" s="363"/>
      <c r="AL24" s="188">
        <v>42</v>
      </c>
      <c r="AM24" s="188">
        <v>8</v>
      </c>
      <c r="AN24" s="363"/>
      <c r="AO24" s="188">
        <v>26</v>
      </c>
      <c r="AP24" s="188">
        <v>5</v>
      </c>
      <c r="AQ24" s="363"/>
      <c r="AR24" s="188">
        <v>25</v>
      </c>
      <c r="AS24" s="188">
        <v>3</v>
      </c>
      <c r="AT24" s="363"/>
      <c r="AU24" s="188">
        <v>80</v>
      </c>
      <c r="AV24" s="188">
        <v>10</v>
      </c>
      <c r="AW24" s="363"/>
      <c r="AX24" s="188">
        <v>26</v>
      </c>
      <c r="AY24" s="188">
        <v>4</v>
      </c>
      <c r="AZ24" s="363"/>
      <c r="BA24" s="188">
        <f t="shared" si="0"/>
        <v>672</v>
      </c>
      <c r="BB24" s="188">
        <f t="shared" si="1"/>
        <v>130</v>
      </c>
    </row>
    <row r="25" spans="1:54" ht="12.75">
      <c r="A25" s="189"/>
      <c r="B25" s="193" t="s">
        <v>78</v>
      </c>
      <c r="C25" s="192">
        <v>836</v>
      </c>
      <c r="D25" s="192"/>
      <c r="E25" s="192">
        <v>696</v>
      </c>
      <c r="F25" s="192">
        <v>140</v>
      </c>
      <c r="G25"/>
      <c r="H25" s="188">
        <v>92</v>
      </c>
      <c r="I25" s="188">
        <v>5</v>
      </c>
      <c r="J25" s="363"/>
      <c r="K25" s="188">
        <v>124</v>
      </c>
      <c r="L25" s="188">
        <v>32</v>
      </c>
      <c r="M25" s="363"/>
      <c r="N25" s="188">
        <v>37</v>
      </c>
      <c r="O25" s="188">
        <v>2</v>
      </c>
      <c r="P25" s="363"/>
      <c r="Q25" s="188">
        <v>75</v>
      </c>
      <c r="R25" s="188">
        <v>20</v>
      </c>
      <c r="S25" s="363"/>
      <c r="T25" s="188">
        <v>40</v>
      </c>
      <c r="U25" s="188">
        <v>8</v>
      </c>
      <c r="V25" s="363"/>
      <c r="W25" s="188">
        <v>31</v>
      </c>
      <c r="X25" s="188">
        <v>5</v>
      </c>
      <c r="Y25" s="363"/>
      <c r="Z25" s="188">
        <v>16</v>
      </c>
      <c r="AA25" s="188">
        <v>3</v>
      </c>
      <c r="AB25" s="363"/>
      <c r="AC25" s="188">
        <v>23</v>
      </c>
      <c r="AD25" s="188">
        <v>1</v>
      </c>
      <c r="AE25" s="363"/>
      <c r="AF25" s="188">
        <v>11</v>
      </c>
      <c r="AG25" s="188">
        <v>5</v>
      </c>
      <c r="AH25" s="363"/>
      <c r="AI25" s="188">
        <v>29</v>
      </c>
      <c r="AJ25" s="188">
        <v>5</v>
      </c>
      <c r="AK25" s="363"/>
      <c r="AL25" s="188">
        <v>10</v>
      </c>
      <c r="AM25" s="188"/>
      <c r="AN25" s="363"/>
      <c r="AO25" s="188">
        <v>6</v>
      </c>
      <c r="AP25" s="188">
        <v>5</v>
      </c>
      <c r="AQ25" s="363"/>
      <c r="AR25" s="188">
        <v>1</v>
      </c>
      <c r="AS25" s="188">
        <v>1</v>
      </c>
      <c r="AT25" s="363"/>
      <c r="AU25" s="188">
        <v>11</v>
      </c>
      <c r="AV25" s="188">
        <v>1</v>
      </c>
      <c r="AW25" s="363"/>
      <c r="AX25" s="188">
        <v>4</v>
      </c>
      <c r="AY25" s="188"/>
      <c r="AZ25" s="363"/>
      <c r="BA25" s="188">
        <f t="shared" si="0"/>
        <v>186</v>
      </c>
      <c r="BB25" s="188">
        <f t="shared" si="1"/>
        <v>47</v>
      </c>
    </row>
    <row r="26" spans="1:54" ht="12.75">
      <c r="A26" s="189"/>
      <c r="B26" s="193" t="s">
        <v>27</v>
      </c>
      <c r="C26" s="192">
        <v>491</v>
      </c>
      <c r="D26" s="192"/>
      <c r="E26" s="192">
        <v>410</v>
      </c>
      <c r="F26" s="192">
        <v>81</v>
      </c>
      <c r="G26"/>
      <c r="H26" s="188">
        <v>4</v>
      </c>
      <c r="I26" s="188"/>
      <c r="J26" s="363"/>
      <c r="K26" s="188">
        <v>23</v>
      </c>
      <c r="L26" s="188">
        <v>4</v>
      </c>
      <c r="M26" s="363"/>
      <c r="N26" s="188">
        <v>1</v>
      </c>
      <c r="O26" s="188"/>
      <c r="P26" s="363"/>
      <c r="Q26" s="188">
        <v>26</v>
      </c>
      <c r="R26" s="188">
        <v>1</v>
      </c>
      <c r="S26" s="363"/>
      <c r="T26" s="188">
        <v>33</v>
      </c>
      <c r="U26" s="188">
        <v>3</v>
      </c>
      <c r="V26" s="363"/>
      <c r="W26" s="188">
        <v>19</v>
      </c>
      <c r="X26" s="188">
        <v>6</v>
      </c>
      <c r="Y26" s="363"/>
      <c r="Z26" s="188">
        <v>18</v>
      </c>
      <c r="AA26" s="188">
        <v>3</v>
      </c>
      <c r="AB26" s="363"/>
      <c r="AC26" s="188">
        <v>18</v>
      </c>
      <c r="AD26" s="188">
        <v>1</v>
      </c>
      <c r="AE26" s="363"/>
      <c r="AF26" s="188">
        <v>4</v>
      </c>
      <c r="AG26" s="188">
        <v>1</v>
      </c>
      <c r="AH26" s="363"/>
      <c r="AI26" s="188">
        <v>12</v>
      </c>
      <c r="AJ26" s="188">
        <v>3</v>
      </c>
      <c r="AK26" s="363"/>
      <c r="AL26" s="188">
        <v>3</v>
      </c>
      <c r="AM26" s="188">
        <v>1</v>
      </c>
      <c r="AN26" s="363"/>
      <c r="AO26" s="188">
        <v>14</v>
      </c>
      <c r="AP26" s="188">
        <v>3</v>
      </c>
      <c r="AQ26" s="363"/>
      <c r="AR26" s="188">
        <v>19</v>
      </c>
      <c r="AS26" s="188">
        <v>6</v>
      </c>
      <c r="AT26" s="363"/>
      <c r="AU26" s="188">
        <v>4</v>
      </c>
      <c r="AV26" s="188"/>
      <c r="AW26" s="363"/>
      <c r="AX26" s="188">
        <v>9</v>
      </c>
      <c r="AY26" s="188"/>
      <c r="AZ26" s="363"/>
      <c r="BA26" s="188">
        <f t="shared" si="0"/>
        <v>203</v>
      </c>
      <c r="BB26" s="188">
        <f t="shared" si="1"/>
        <v>49</v>
      </c>
    </row>
    <row r="27" spans="1:54" ht="12.75">
      <c r="A27" s="189"/>
      <c r="B27" s="193" t="s">
        <v>28</v>
      </c>
      <c r="C27" s="192">
        <v>239</v>
      </c>
      <c r="D27" s="192"/>
      <c r="E27" s="192">
        <v>194</v>
      </c>
      <c r="F27" s="192">
        <v>45</v>
      </c>
      <c r="G27"/>
      <c r="H27" s="188">
        <v>23</v>
      </c>
      <c r="I27" s="188"/>
      <c r="J27" s="363"/>
      <c r="K27" s="188">
        <v>16</v>
      </c>
      <c r="L27" s="188">
        <v>1</v>
      </c>
      <c r="M27" s="363"/>
      <c r="N27" s="188">
        <v>1</v>
      </c>
      <c r="O27" s="188"/>
      <c r="P27" s="363"/>
      <c r="Q27" s="188">
        <v>11</v>
      </c>
      <c r="R27" s="188">
        <v>3</v>
      </c>
      <c r="S27" s="363"/>
      <c r="T27" s="188">
        <v>15</v>
      </c>
      <c r="U27" s="188">
        <v>2</v>
      </c>
      <c r="V27" s="363"/>
      <c r="W27" s="188">
        <v>10</v>
      </c>
      <c r="X27" s="188">
        <v>4</v>
      </c>
      <c r="Y27" s="363"/>
      <c r="Z27" s="188">
        <v>8</v>
      </c>
      <c r="AA27" s="188">
        <v>2</v>
      </c>
      <c r="AB27" s="363"/>
      <c r="AC27" s="188">
        <v>3</v>
      </c>
      <c r="AD27" s="188">
        <v>2</v>
      </c>
      <c r="AE27" s="363"/>
      <c r="AF27" s="188">
        <v>3</v>
      </c>
      <c r="AG27" s="188">
        <v>1</v>
      </c>
      <c r="AH27" s="363"/>
      <c r="AI27" s="188">
        <v>5</v>
      </c>
      <c r="AJ27" s="188">
        <v>2</v>
      </c>
      <c r="AK27" s="363"/>
      <c r="AL27" s="188">
        <v>4</v>
      </c>
      <c r="AM27" s="188">
        <v>1</v>
      </c>
      <c r="AN27" s="363"/>
      <c r="AO27" s="188">
        <v>2</v>
      </c>
      <c r="AP27" s="188">
        <v>1</v>
      </c>
      <c r="AQ27" s="363"/>
      <c r="AR27" s="188">
        <v>9</v>
      </c>
      <c r="AS27" s="188">
        <v>1</v>
      </c>
      <c r="AT27" s="363"/>
      <c r="AU27" s="188"/>
      <c r="AV27" s="188">
        <v>2</v>
      </c>
      <c r="AW27" s="363"/>
      <c r="AX27" s="188">
        <v>8</v>
      </c>
      <c r="AY27" s="188"/>
      <c r="AZ27" s="363"/>
      <c r="BA27" s="188">
        <f t="shared" si="0"/>
        <v>76</v>
      </c>
      <c r="BB27" s="188">
        <f t="shared" si="1"/>
        <v>23</v>
      </c>
    </row>
    <row r="28" spans="1:54" ht="12.75">
      <c r="A28" s="189"/>
      <c r="B28" s="193" t="s">
        <v>29</v>
      </c>
      <c r="C28" s="192">
        <v>191</v>
      </c>
      <c r="D28" s="192"/>
      <c r="E28" s="192">
        <v>152</v>
      </c>
      <c r="F28" s="192">
        <v>39</v>
      </c>
      <c r="G28"/>
      <c r="H28" s="188">
        <v>2</v>
      </c>
      <c r="I28" s="188"/>
      <c r="J28" s="363"/>
      <c r="K28" s="188">
        <v>10</v>
      </c>
      <c r="L28" s="188">
        <v>3</v>
      </c>
      <c r="M28" s="363"/>
      <c r="N28" s="188"/>
      <c r="O28" s="188"/>
      <c r="P28" s="363"/>
      <c r="Q28" s="188">
        <v>14</v>
      </c>
      <c r="R28" s="188">
        <v>2</v>
      </c>
      <c r="S28" s="363"/>
      <c r="T28" s="188">
        <v>11</v>
      </c>
      <c r="U28" s="188">
        <v>5</v>
      </c>
      <c r="V28" s="363"/>
      <c r="W28" s="188">
        <v>9</v>
      </c>
      <c r="X28" s="188">
        <v>4</v>
      </c>
      <c r="Y28" s="363"/>
      <c r="Z28" s="188">
        <v>5</v>
      </c>
      <c r="AA28" s="188">
        <v>1</v>
      </c>
      <c r="AB28" s="363"/>
      <c r="AC28" s="188">
        <v>9</v>
      </c>
      <c r="AD28" s="188"/>
      <c r="AE28" s="363"/>
      <c r="AF28" s="188">
        <v>5</v>
      </c>
      <c r="AG28" s="188">
        <v>4</v>
      </c>
      <c r="AH28" s="363"/>
      <c r="AI28" s="188">
        <v>6</v>
      </c>
      <c r="AJ28" s="188"/>
      <c r="AK28" s="363"/>
      <c r="AL28" s="188">
        <v>5</v>
      </c>
      <c r="AM28" s="188"/>
      <c r="AN28" s="363"/>
      <c r="AO28" s="188">
        <v>2</v>
      </c>
      <c r="AP28" s="188"/>
      <c r="AQ28" s="363"/>
      <c r="AR28" s="188">
        <v>5</v>
      </c>
      <c r="AS28" s="188">
        <v>2</v>
      </c>
      <c r="AT28" s="363"/>
      <c r="AU28" s="188"/>
      <c r="AV28" s="188"/>
      <c r="AW28" s="363"/>
      <c r="AX28" s="188">
        <v>5</v>
      </c>
      <c r="AY28" s="188"/>
      <c r="AZ28" s="363"/>
      <c r="BA28" s="188">
        <f t="shared" si="0"/>
        <v>64</v>
      </c>
      <c r="BB28" s="188">
        <f t="shared" si="1"/>
        <v>18</v>
      </c>
    </row>
    <row r="29" spans="1:54" ht="12.75">
      <c r="A29" s="189"/>
      <c r="B29" s="193" t="s">
        <v>30</v>
      </c>
      <c r="C29" s="192">
        <v>1471</v>
      </c>
      <c r="D29" s="192"/>
      <c r="E29" s="192">
        <v>1268</v>
      </c>
      <c r="F29" s="192">
        <v>203</v>
      </c>
      <c r="G29"/>
      <c r="H29" s="188">
        <v>76</v>
      </c>
      <c r="I29" s="188">
        <v>1</v>
      </c>
      <c r="J29" s="363"/>
      <c r="K29" s="188">
        <v>186</v>
      </c>
      <c r="L29" s="188">
        <v>29</v>
      </c>
      <c r="M29" s="363"/>
      <c r="N29" s="188">
        <v>15</v>
      </c>
      <c r="O29" s="188">
        <v>2</v>
      </c>
      <c r="P29" s="363"/>
      <c r="Q29" s="188">
        <v>147</v>
      </c>
      <c r="R29" s="188">
        <v>25</v>
      </c>
      <c r="S29" s="363"/>
      <c r="T29" s="188">
        <v>102</v>
      </c>
      <c r="U29" s="188">
        <v>21</v>
      </c>
      <c r="V29" s="363"/>
      <c r="W29" s="188">
        <v>86</v>
      </c>
      <c r="X29" s="188">
        <v>24</v>
      </c>
      <c r="Y29" s="363"/>
      <c r="Z29" s="188">
        <v>115</v>
      </c>
      <c r="AA29" s="188">
        <v>22</v>
      </c>
      <c r="AB29" s="363"/>
      <c r="AC29" s="188">
        <v>49</v>
      </c>
      <c r="AD29" s="188">
        <v>6</v>
      </c>
      <c r="AE29" s="363"/>
      <c r="AF29" s="188">
        <v>39</v>
      </c>
      <c r="AG29" s="188">
        <v>15</v>
      </c>
      <c r="AH29" s="363"/>
      <c r="AI29" s="188">
        <v>19</v>
      </c>
      <c r="AJ29" s="188">
        <v>6</v>
      </c>
      <c r="AK29" s="363"/>
      <c r="AL29" s="188">
        <v>29</v>
      </c>
      <c r="AM29" s="188">
        <v>3</v>
      </c>
      <c r="AN29" s="363"/>
      <c r="AO29" s="188">
        <v>11</v>
      </c>
      <c r="AP29" s="188">
        <v>5</v>
      </c>
      <c r="AQ29" s="363"/>
      <c r="AR29" s="188">
        <v>3</v>
      </c>
      <c r="AS29" s="188"/>
      <c r="AT29" s="363"/>
      <c r="AU29" s="188">
        <v>1</v>
      </c>
      <c r="AV29" s="188"/>
      <c r="AW29" s="363"/>
      <c r="AX29" s="188">
        <v>24</v>
      </c>
      <c r="AY29" s="188">
        <v>1</v>
      </c>
      <c r="AZ29" s="363"/>
      <c r="BA29" s="188">
        <f t="shared" si="0"/>
        <v>366</v>
      </c>
      <c r="BB29" s="188">
        <f t="shared" si="1"/>
        <v>43</v>
      </c>
    </row>
    <row r="30" spans="1:54" ht="12.75">
      <c r="A30" s="189"/>
      <c r="B30" s="193" t="s">
        <v>31</v>
      </c>
      <c r="C30" s="192">
        <v>133</v>
      </c>
      <c r="D30" s="192"/>
      <c r="E30" s="192">
        <v>128</v>
      </c>
      <c r="F30" s="192">
        <v>5</v>
      </c>
      <c r="G30"/>
      <c r="H30" s="188">
        <v>15</v>
      </c>
      <c r="I30" s="188"/>
      <c r="J30" s="363"/>
      <c r="K30" s="188">
        <v>13</v>
      </c>
      <c r="L30" s="188">
        <v>2</v>
      </c>
      <c r="M30" s="363"/>
      <c r="N30" s="188"/>
      <c r="O30" s="188"/>
      <c r="P30" s="363"/>
      <c r="Q30" s="188">
        <v>13</v>
      </c>
      <c r="R30" s="188"/>
      <c r="S30" s="363"/>
      <c r="T30" s="188">
        <v>9</v>
      </c>
      <c r="U30" s="188">
        <v>2</v>
      </c>
      <c r="V30" s="363"/>
      <c r="W30" s="188">
        <v>8</v>
      </c>
      <c r="X30" s="188"/>
      <c r="Y30" s="363"/>
      <c r="Z30" s="188">
        <v>4</v>
      </c>
      <c r="AA30" s="188"/>
      <c r="AB30" s="363"/>
      <c r="AC30" s="188">
        <v>12</v>
      </c>
      <c r="AD30" s="188"/>
      <c r="AE30" s="363"/>
      <c r="AF30" s="188">
        <v>2</v>
      </c>
      <c r="AG30" s="188"/>
      <c r="AH30" s="363"/>
      <c r="AI30" s="188">
        <v>3</v>
      </c>
      <c r="AJ30" s="188"/>
      <c r="AK30" s="363"/>
      <c r="AL30" s="188">
        <v>2</v>
      </c>
      <c r="AM30" s="188"/>
      <c r="AN30" s="363"/>
      <c r="AO30" s="188">
        <v>2</v>
      </c>
      <c r="AP30" s="188"/>
      <c r="AQ30" s="363"/>
      <c r="AR30" s="188"/>
      <c r="AS30" s="188"/>
      <c r="AT30" s="363"/>
      <c r="AU30" s="188"/>
      <c r="AV30" s="188"/>
      <c r="AW30" s="363"/>
      <c r="AX30" s="188">
        <v>2</v>
      </c>
      <c r="AY30" s="188"/>
      <c r="AZ30" s="363"/>
      <c r="BA30" s="188">
        <f t="shared" si="0"/>
        <v>43</v>
      </c>
      <c r="BB30" s="188">
        <f t="shared" si="1"/>
        <v>1</v>
      </c>
    </row>
    <row r="31" spans="1:54" ht="12.75">
      <c r="A31" s="189"/>
      <c r="B31" s="193" t="s">
        <v>32</v>
      </c>
      <c r="C31" s="192">
        <v>735</v>
      </c>
      <c r="D31" s="192"/>
      <c r="E31" s="192">
        <v>596</v>
      </c>
      <c r="F31" s="192">
        <v>139</v>
      </c>
      <c r="G31"/>
      <c r="H31" s="188">
        <v>1</v>
      </c>
      <c r="I31" s="188"/>
      <c r="J31" s="363"/>
      <c r="K31" s="188">
        <v>59</v>
      </c>
      <c r="L31" s="188">
        <v>10</v>
      </c>
      <c r="M31" s="363"/>
      <c r="N31" s="188"/>
      <c r="O31" s="188"/>
      <c r="P31" s="363"/>
      <c r="Q31" s="188">
        <v>54</v>
      </c>
      <c r="R31" s="188">
        <v>9</v>
      </c>
      <c r="S31" s="363"/>
      <c r="T31" s="188">
        <v>53</v>
      </c>
      <c r="U31" s="188">
        <v>13</v>
      </c>
      <c r="V31" s="363"/>
      <c r="W31" s="188">
        <v>34</v>
      </c>
      <c r="X31" s="188">
        <v>11</v>
      </c>
      <c r="Y31" s="363"/>
      <c r="Z31" s="188">
        <v>35</v>
      </c>
      <c r="AA31" s="188">
        <v>8</v>
      </c>
      <c r="AB31" s="363"/>
      <c r="AC31" s="188">
        <v>23</v>
      </c>
      <c r="AD31" s="188">
        <v>5</v>
      </c>
      <c r="AE31" s="363"/>
      <c r="AF31" s="188">
        <v>18</v>
      </c>
      <c r="AG31" s="188">
        <v>6</v>
      </c>
      <c r="AH31" s="363"/>
      <c r="AI31" s="188">
        <v>23</v>
      </c>
      <c r="AJ31" s="188">
        <v>1</v>
      </c>
      <c r="AK31" s="363"/>
      <c r="AL31" s="188">
        <v>21</v>
      </c>
      <c r="AM31" s="188">
        <v>5</v>
      </c>
      <c r="AN31" s="363"/>
      <c r="AO31" s="188">
        <v>11</v>
      </c>
      <c r="AP31" s="188">
        <v>3</v>
      </c>
      <c r="AQ31" s="363"/>
      <c r="AR31" s="188">
        <v>7</v>
      </c>
      <c r="AS31" s="188">
        <v>2</v>
      </c>
      <c r="AT31" s="363"/>
      <c r="AU31" s="188"/>
      <c r="AV31" s="188">
        <v>1</v>
      </c>
      <c r="AW31" s="363"/>
      <c r="AX31" s="188">
        <v>9</v>
      </c>
      <c r="AY31" s="188">
        <v>1</v>
      </c>
      <c r="AZ31" s="363"/>
      <c r="BA31" s="188">
        <f t="shared" si="0"/>
        <v>248</v>
      </c>
      <c r="BB31" s="188">
        <f t="shared" si="1"/>
        <v>64</v>
      </c>
    </row>
    <row r="32" spans="1:54" ht="12.75">
      <c r="A32" s="189"/>
      <c r="B32" s="193" t="s">
        <v>33</v>
      </c>
      <c r="C32" s="192">
        <v>275</v>
      </c>
      <c r="D32" s="192"/>
      <c r="E32" s="192">
        <v>229</v>
      </c>
      <c r="F32" s="192">
        <v>46</v>
      </c>
      <c r="G32"/>
      <c r="H32" s="188">
        <v>7</v>
      </c>
      <c r="I32" s="188">
        <v>2</v>
      </c>
      <c r="J32" s="363"/>
      <c r="K32" s="188">
        <v>57</v>
      </c>
      <c r="L32" s="188">
        <v>5</v>
      </c>
      <c r="M32" s="363"/>
      <c r="N32" s="188"/>
      <c r="O32" s="188"/>
      <c r="P32" s="363"/>
      <c r="Q32" s="188">
        <v>24</v>
      </c>
      <c r="R32" s="188">
        <v>6</v>
      </c>
      <c r="S32" s="363"/>
      <c r="T32" s="188">
        <v>13</v>
      </c>
      <c r="U32" s="188">
        <v>3</v>
      </c>
      <c r="V32" s="363"/>
      <c r="W32" s="188">
        <v>10</v>
      </c>
      <c r="X32" s="188">
        <v>1</v>
      </c>
      <c r="Y32" s="363"/>
      <c r="Z32" s="188">
        <v>16</v>
      </c>
      <c r="AA32" s="188">
        <v>4</v>
      </c>
      <c r="AB32" s="363"/>
      <c r="AC32" s="188">
        <v>5</v>
      </c>
      <c r="AD32" s="188"/>
      <c r="AE32" s="363"/>
      <c r="AF32" s="188">
        <v>4</v>
      </c>
      <c r="AG32" s="188"/>
      <c r="AH32" s="363"/>
      <c r="AI32" s="188">
        <v>3</v>
      </c>
      <c r="AJ32" s="188"/>
      <c r="AK32" s="363"/>
      <c r="AL32" s="188">
        <v>6</v>
      </c>
      <c r="AM32" s="188">
        <v>1</v>
      </c>
      <c r="AN32" s="363"/>
      <c r="AO32" s="188">
        <v>1</v>
      </c>
      <c r="AP32" s="188">
        <v>3</v>
      </c>
      <c r="AQ32" s="363"/>
      <c r="AR32" s="188">
        <v>2</v>
      </c>
      <c r="AS32" s="188">
        <v>1</v>
      </c>
      <c r="AT32" s="363"/>
      <c r="AU32" s="188">
        <v>6</v>
      </c>
      <c r="AV32" s="188"/>
      <c r="AW32" s="363"/>
      <c r="AX32" s="188"/>
      <c r="AY32" s="188"/>
      <c r="AZ32" s="363"/>
      <c r="BA32" s="188">
        <f t="shared" si="0"/>
        <v>75</v>
      </c>
      <c r="BB32" s="188">
        <f t="shared" si="1"/>
        <v>20</v>
      </c>
    </row>
    <row r="33" spans="1:54" ht="12.75">
      <c r="A33" s="189"/>
      <c r="B33" s="193" t="s">
        <v>34</v>
      </c>
      <c r="C33" s="192">
        <v>253</v>
      </c>
      <c r="D33" s="192"/>
      <c r="E33" s="192">
        <v>207</v>
      </c>
      <c r="F33" s="192">
        <v>46</v>
      </c>
      <c r="G33"/>
      <c r="H33" s="188"/>
      <c r="I33" s="188">
        <v>1</v>
      </c>
      <c r="J33" s="363"/>
      <c r="K33" s="188">
        <v>18</v>
      </c>
      <c r="L33" s="188"/>
      <c r="M33" s="363"/>
      <c r="N33" s="188"/>
      <c r="O33" s="188"/>
      <c r="P33" s="363"/>
      <c r="Q33" s="188">
        <v>22</v>
      </c>
      <c r="R33" s="188">
        <v>1</v>
      </c>
      <c r="S33" s="363"/>
      <c r="T33" s="188">
        <v>22</v>
      </c>
      <c r="U33" s="188">
        <v>2</v>
      </c>
      <c r="V33" s="363"/>
      <c r="W33" s="188">
        <v>9</v>
      </c>
      <c r="X33" s="188">
        <v>6</v>
      </c>
      <c r="Y33" s="363"/>
      <c r="Z33" s="188">
        <v>16</v>
      </c>
      <c r="AA33" s="188">
        <v>4</v>
      </c>
      <c r="AB33" s="363"/>
      <c r="AC33" s="188">
        <v>19</v>
      </c>
      <c r="AD33" s="188">
        <v>4</v>
      </c>
      <c r="AE33" s="363"/>
      <c r="AF33" s="188">
        <v>7</v>
      </c>
      <c r="AG33" s="188">
        <v>3</v>
      </c>
      <c r="AH33" s="363"/>
      <c r="AI33" s="188">
        <v>6</v>
      </c>
      <c r="AJ33" s="188">
        <v>1</v>
      </c>
      <c r="AK33" s="363"/>
      <c r="AL33" s="188">
        <v>4</v>
      </c>
      <c r="AM33" s="188"/>
      <c r="AN33" s="363"/>
      <c r="AO33" s="188">
        <v>2</v>
      </c>
      <c r="AP33" s="188">
        <v>1</v>
      </c>
      <c r="AQ33" s="363"/>
      <c r="AR33" s="188">
        <v>3</v>
      </c>
      <c r="AS33" s="188"/>
      <c r="AT33" s="363"/>
      <c r="AU33" s="188"/>
      <c r="AV33" s="188"/>
      <c r="AW33" s="363"/>
      <c r="AX33" s="188">
        <v>8</v>
      </c>
      <c r="AY33" s="188"/>
      <c r="AZ33" s="363"/>
      <c r="BA33" s="188">
        <f t="shared" si="0"/>
        <v>71</v>
      </c>
      <c r="BB33" s="188">
        <f t="shared" si="1"/>
        <v>23</v>
      </c>
    </row>
    <row r="34" spans="1:54" ht="12.75">
      <c r="A34" s="189"/>
      <c r="B34" s="193" t="s">
        <v>35</v>
      </c>
      <c r="C34" s="192">
        <v>617</v>
      </c>
      <c r="D34" s="192"/>
      <c r="E34" s="192">
        <v>529</v>
      </c>
      <c r="F34" s="192">
        <v>88</v>
      </c>
      <c r="G34"/>
      <c r="H34" s="188">
        <v>86</v>
      </c>
      <c r="I34" s="188">
        <v>1</v>
      </c>
      <c r="J34" s="363"/>
      <c r="K34" s="188">
        <v>51</v>
      </c>
      <c r="L34" s="188">
        <v>8</v>
      </c>
      <c r="M34" s="363"/>
      <c r="N34" s="188">
        <v>38</v>
      </c>
      <c r="O34" s="188">
        <v>2</v>
      </c>
      <c r="P34" s="363"/>
      <c r="Q34" s="188">
        <v>43</v>
      </c>
      <c r="R34" s="188">
        <v>6</v>
      </c>
      <c r="S34" s="363"/>
      <c r="T34" s="188">
        <v>27</v>
      </c>
      <c r="U34" s="188">
        <v>5</v>
      </c>
      <c r="V34" s="363"/>
      <c r="W34" s="188">
        <v>20</v>
      </c>
      <c r="X34" s="188">
        <v>3</v>
      </c>
      <c r="Y34" s="363"/>
      <c r="Z34" s="188">
        <v>24</v>
      </c>
      <c r="AA34" s="188">
        <v>10</v>
      </c>
      <c r="AB34" s="363"/>
      <c r="AC34" s="188">
        <v>9</v>
      </c>
      <c r="AD34" s="188">
        <v>1</v>
      </c>
      <c r="AE34" s="363"/>
      <c r="AF34" s="188">
        <v>7</v>
      </c>
      <c r="AG34" s="188">
        <v>1</v>
      </c>
      <c r="AH34" s="363"/>
      <c r="AI34" s="188">
        <v>13</v>
      </c>
      <c r="AJ34" s="188"/>
      <c r="AK34" s="363"/>
      <c r="AL34" s="188">
        <v>12</v>
      </c>
      <c r="AM34" s="188">
        <v>1</v>
      </c>
      <c r="AN34" s="363"/>
      <c r="AO34" s="188">
        <v>5</v>
      </c>
      <c r="AP34" s="188">
        <v>6</v>
      </c>
      <c r="AQ34" s="363"/>
      <c r="AR34" s="188">
        <v>9</v>
      </c>
      <c r="AS34" s="188">
        <v>4</v>
      </c>
      <c r="AT34" s="363"/>
      <c r="AU34" s="188"/>
      <c r="AV34" s="188"/>
      <c r="AW34" s="363"/>
      <c r="AX34" s="188">
        <v>9</v>
      </c>
      <c r="AY34" s="188">
        <v>1</v>
      </c>
      <c r="AZ34" s="363"/>
      <c r="BA34" s="188">
        <f t="shared" si="0"/>
        <v>176</v>
      </c>
      <c r="BB34" s="188">
        <f t="shared" si="1"/>
        <v>39</v>
      </c>
    </row>
    <row r="35" spans="1:54" ht="12.75">
      <c r="A35" s="189"/>
      <c r="B35" s="193" t="s">
        <v>36</v>
      </c>
      <c r="C35" s="192">
        <v>1015</v>
      </c>
      <c r="D35" s="192"/>
      <c r="E35" s="192">
        <v>861</v>
      </c>
      <c r="F35" s="192">
        <v>154</v>
      </c>
      <c r="G35"/>
      <c r="H35" s="188">
        <v>1</v>
      </c>
      <c r="I35" s="188"/>
      <c r="J35" s="363"/>
      <c r="K35" s="188">
        <v>58</v>
      </c>
      <c r="L35" s="188">
        <v>8</v>
      </c>
      <c r="M35" s="363"/>
      <c r="N35" s="188"/>
      <c r="O35" s="188"/>
      <c r="P35" s="363"/>
      <c r="Q35" s="188">
        <v>88</v>
      </c>
      <c r="R35" s="188">
        <v>12</v>
      </c>
      <c r="S35" s="363"/>
      <c r="T35" s="188">
        <v>100</v>
      </c>
      <c r="U35" s="188">
        <v>14</v>
      </c>
      <c r="V35" s="363"/>
      <c r="W35" s="188">
        <v>54</v>
      </c>
      <c r="X35" s="188">
        <v>12</v>
      </c>
      <c r="Y35" s="363"/>
      <c r="Z35" s="188">
        <v>65</v>
      </c>
      <c r="AA35" s="188">
        <v>11</v>
      </c>
      <c r="AB35" s="363"/>
      <c r="AC35" s="188">
        <v>59</v>
      </c>
      <c r="AD35" s="188">
        <v>5</v>
      </c>
      <c r="AE35" s="363"/>
      <c r="AF35" s="188">
        <v>38</v>
      </c>
      <c r="AG35" s="188">
        <v>8</v>
      </c>
      <c r="AH35" s="363"/>
      <c r="AI35" s="188">
        <v>26</v>
      </c>
      <c r="AJ35" s="188">
        <v>1</v>
      </c>
      <c r="AK35" s="363"/>
      <c r="AL35" s="188">
        <v>25</v>
      </c>
      <c r="AM35" s="188">
        <v>3</v>
      </c>
      <c r="AN35" s="363"/>
      <c r="AO35" s="188">
        <v>15</v>
      </c>
      <c r="AP35" s="188">
        <v>7</v>
      </c>
      <c r="AQ35" s="363"/>
      <c r="AR35" s="188">
        <v>26</v>
      </c>
      <c r="AS35" s="188">
        <v>6</v>
      </c>
      <c r="AT35" s="363"/>
      <c r="AU35" s="188"/>
      <c r="AV35" s="188"/>
      <c r="AW35" s="363"/>
      <c r="AX35" s="188">
        <v>31</v>
      </c>
      <c r="AY35" s="188">
        <v>6</v>
      </c>
      <c r="AZ35" s="363"/>
      <c r="BA35" s="188">
        <f t="shared" si="0"/>
        <v>275</v>
      </c>
      <c r="BB35" s="188">
        <f t="shared" si="1"/>
        <v>61</v>
      </c>
    </row>
    <row r="36" spans="1:54" ht="12.75">
      <c r="A36" s="189"/>
      <c r="B36" s="193" t="s">
        <v>37</v>
      </c>
      <c r="C36" s="192">
        <v>1034</v>
      </c>
      <c r="D36" s="192"/>
      <c r="E36" s="192">
        <v>771</v>
      </c>
      <c r="F36" s="192">
        <v>263</v>
      </c>
      <c r="G36"/>
      <c r="H36" s="188">
        <v>7</v>
      </c>
      <c r="I36" s="188"/>
      <c r="J36" s="363"/>
      <c r="K36" s="188">
        <v>49</v>
      </c>
      <c r="L36" s="188">
        <v>2</v>
      </c>
      <c r="M36" s="363"/>
      <c r="N36" s="188"/>
      <c r="O36" s="188"/>
      <c r="P36" s="363"/>
      <c r="Q36" s="188">
        <v>54</v>
      </c>
      <c r="R36" s="188">
        <v>15</v>
      </c>
      <c r="S36" s="363"/>
      <c r="T36" s="188">
        <v>61</v>
      </c>
      <c r="U36" s="188">
        <v>4</v>
      </c>
      <c r="V36" s="363"/>
      <c r="W36" s="188">
        <v>32</v>
      </c>
      <c r="X36" s="188">
        <v>8</v>
      </c>
      <c r="Y36" s="363"/>
      <c r="Z36" s="188">
        <v>28</v>
      </c>
      <c r="AA36" s="188">
        <v>9</v>
      </c>
      <c r="AB36" s="363"/>
      <c r="AC36" s="188">
        <v>40</v>
      </c>
      <c r="AD36" s="188">
        <v>5</v>
      </c>
      <c r="AE36" s="363"/>
      <c r="AF36" s="188">
        <v>21</v>
      </c>
      <c r="AG36" s="188">
        <v>3</v>
      </c>
      <c r="AH36" s="363"/>
      <c r="AI36" s="188">
        <v>20</v>
      </c>
      <c r="AJ36" s="188">
        <v>3</v>
      </c>
      <c r="AK36" s="363"/>
      <c r="AL36" s="188">
        <v>15</v>
      </c>
      <c r="AM36" s="188">
        <v>1</v>
      </c>
      <c r="AN36" s="363"/>
      <c r="AO36" s="188">
        <v>30</v>
      </c>
      <c r="AP36" s="188">
        <v>18</v>
      </c>
      <c r="AQ36" s="363"/>
      <c r="AR36" s="188">
        <v>53</v>
      </c>
      <c r="AS36" s="188">
        <v>20</v>
      </c>
      <c r="AT36" s="363"/>
      <c r="AU36" s="188"/>
      <c r="AV36" s="188"/>
      <c r="AW36" s="363"/>
      <c r="AX36" s="188">
        <v>23</v>
      </c>
      <c r="AY36" s="188">
        <v>2</v>
      </c>
      <c r="AZ36" s="363"/>
      <c r="BA36" s="188">
        <f t="shared" si="0"/>
        <v>338</v>
      </c>
      <c r="BB36" s="188">
        <f t="shared" si="1"/>
        <v>173</v>
      </c>
    </row>
    <row r="37" spans="1:54" ht="12.75">
      <c r="A37" s="189"/>
      <c r="B37" s="193" t="s">
        <v>38</v>
      </c>
      <c r="C37" s="192">
        <v>144</v>
      </c>
      <c r="D37" s="192"/>
      <c r="E37" s="192">
        <v>139</v>
      </c>
      <c r="F37" s="192">
        <v>5</v>
      </c>
      <c r="G37"/>
      <c r="H37" s="188">
        <v>5</v>
      </c>
      <c r="I37" s="188"/>
      <c r="J37" s="363"/>
      <c r="K37" s="188">
        <v>20</v>
      </c>
      <c r="L37" s="188">
        <v>1</v>
      </c>
      <c r="M37" s="363"/>
      <c r="N37" s="188"/>
      <c r="O37" s="188"/>
      <c r="P37" s="363"/>
      <c r="Q37" s="188">
        <v>15</v>
      </c>
      <c r="R37" s="188"/>
      <c r="S37" s="363"/>
      <c r="T37" s="188">
        <v>13</v>
      </c>
      <c r="U37" s="188">
        <v>2</v>
      </c>
      <c r="V37" s="363"/>
      <c r="W37" s="188">
        <v>3</v>
      </c>
      <c r="X37" s="188"/>
      <c r="Y37" s="363"/>
      <c r="Z37" s="188">
        <v>4</v>
      </c>
      <c r="AA37" s="188"/>
      <c r="AB37" s="363"/>
      <c r="AC37" s="188">
        <v>9</v>
      </c>
      <c r="AD37" s="188"/>
      <c r="AE37" s="363"/>
      <c r="AF37" s="188">
        <v>2</v>
      </c>
      <c r="AG37" s="188">
        <v>2</v>
      </c>
      <c r="AH37" s="363"/>
      <c r="AI37" s="188">
        <v>3</v>
      </c>
      <c r="AJ37" s="188"/>
      <c r="AK37" s="363"/>
      <c r="AL37" s="188">
        <v>3</v>
      </c>
      <c r="AM37" s="188"/>
      <c r="AN37" s="363"/>
      <c r="AO37" s="188">
        <v>2</v>
      </c>
      <c r="AP37" s="188"/>
      <c r="AQ37" s="363"/>
      <c r="AR37" s="188">
        <v>1</v>
      </c>
      <c r="AS37" s="188"/>
      <c r="AT37" s="363"/>
      <c r="AU37" s="188"/>
      <c r="AV37" s="188"/>
      <c r="AW37" s="363"/>
      <c r="AX37" s="188">
        <v>5</v>
      </c>
      <c r="AY37" s="188"/>
      <c r="AZ37" s="363"/>
      <c r="BA37" s="188">
        <f t="shared" si="0"/>
        <v>54</v>
      </c>
      <c r="BB37" s="188">
        <f t="shared" si="1"/>
        <v>0</v>
      </c>
    </row>
    <row r="38" spans="1:54" ht="12.75">
      <c r="A38" s="189"/>
      <c r="B38" s="193" t="s">
        <v>39</v>
      </c>
      <c r="C38" s="192">
        <v>750</v>
      </c>
      <c r="D38" s="192"/>
      <c r="E38" s="192">
        <v>611</v>
      </c>
      <c r="F38" s="192">
        <v>139</v>
      </c>
      <c r="G38"/>
      <c r="H38" s="188">
        <v>3</v>
      </c>
      <c r="I38" s="188">
        <v>1</v>
      </c>
      <c r="J38" s="363"/>
      <c r="K38" s="188">
        <v>71</v>
      </c>
      <c r="L38" s="188">
        <v>9</v>
      </c>
      <c r="M38" s="363"/>
      <c r="N38" s="188"/>
      <c r="O38" s="188"/>
      <c r="P38" s="363"/>
      <c r="Q38" s="188">
        <v>74</v>
      </c>
      <c r="R38" s="188">
        <v>4</v>
      </c>
      <c r="S38" s="363"/>
      <c r="T38" s="188">
        <v>63</v>
      </c>
      <c r="U38" s="188">
        <v>9</v>
      </c>
      <c r="V38" s="363"/>
      <c r="W38" s="188">
        <v>33</v>
      </c>
      <c r="X38" s="188">
        <v>19</v>
      </c>
      <c r="Y38" s="363"/>
      <c r="Z38" s="188">
        <v>33</v>
      </c>
      <c r="AA38" s="188">
        <v>5</v>
      </c>
      <c r="AB38" s="363"/>
      <c r="AC38" s="188">
        <v>22</v>
      </c>
      <c r="AD38" s="188"/>
      <c r="AE38" s="363"/>
      <c r="AF38" s="188">
        <v>9</v>
      </c>
      <c r="AG38" s="188"/>
      <c r="AH38" s="363"/>
      <c r="AI38" s="188">
        <v>7</v>
      </c>
      <c r="AJ38" s="188"/>
      <c r="AK38" s="363"/>
      <c r="AL38" s="188">
        <v>7</v>
      </c>
      <c r="AM38" s="188">
        <v>6</v>
      </c>
      <c r="AN38" s="363"/>
      <c r="AO38" s="188">
        <v>12</v>
      </c>
      <c r="AP38" s="188">
        <v>4</v>
      </c>
      <c r="AQ38" s="363"/>
      <c r="AR38" s="188">
        <v>23</v>
      </c>
      <c r="AS38" s="188">
        <v>4</v>
      </c>
      <c r="AT38" s="363"/>
      <c r="AU38" s="188"/>
      <c r="AV38" s="188"/>
      <c r="AW38" s="363"/>
      <c r="AX38" s="188">
        <v>15</v>
      </c>
      <c r="AY38" s="188"/>
      <c r="AZ38" s="363"/>
      <c r="BA38" s="188">
        <f t="shared" si="0"/>
        <v>239</v>
      </c>
      <c r="BB38" s="188">
        <f t="shared" si="1"/>
        <v>78</v>
      </c>
    </row>
    <row r="39" spans="1:54" ht="12.75">
      <c r="A39" s="189"/>
      <c r="B39" s="193" t="s">
        <v>40</v>
      </c>
      <c r="C39" s="192">
        <v>129</v>
      </c>
      <c r="D39" s="192"/>
      <c r="E39" s="192">
        <v>116</v>
      </c>
      <c r="F39" s="192">
        <v>13</v>
      </c>
      <c r="G39"/>
      <c r="H39" s="188">
        <v>14</v>
      </c>
      <c r="I39" s="188">
        <v>1</v>
      </c>
      <c r="J39" s="363"/>
      <c r="K39" s="188">
        <v>9</v>
      </c>
      <c r="L39" s="188">
        <v>2</v>
      </c>
      <c r="M39" s="363"/>
      <c r="N39" s="188"/>
      <c r="O39" s="188"/>
      <c r="P39" s="363"/>
      <c r="Q39" s="188">
        <v>5</v>
      </c>
      <c r="R39" s="188">
        <v>2</v>
      </c>
      <c r="S39" s="363"/>
      <c r="T39" s="188">
        <v>6</v>
      </c>
      <c r="U39" s="188">
        <v>1</v>
      </c>
      <c r="V39" s="363"/>
      <c r="W39" s="188">
        <v>4</v>
      </c>
      <c r="X39" s="188">
        <v>1</v>
      </c>
      <c r="Y39" s="363"/>
      <c r="Z39" s="188">
        <v>9</v>
      </c>
      <c r="AA39" s="188"/>
      <c r="AB39" s="363"/>
      <c r="AC39" s="188">
        <v>5</v>
      </c>
      <c r="AD39" s="188">
        <v>1</v>
      </c>
      <c r="AE39" s="363"/>
      <c r="AF39" s="188">
        <v>3</v>
      </c>
      <c r="AG39" s="188"/>
      <c r="AH39" s="363"/>
      <c r="AI39" s="188">
        <v>1</v>
      </c>
      <c r="AJ39" s="188">
        <v>1</v>
      </c>
      <c r="AK39" s="363"/>
      <c r="AL39" s="188">
        <v>4</v>
      </c>
      <c r="AM39" s="188"/>
      <c r="AN39" s="363"/>
      <c r="AO39" s="188">
        <v>1</v>
      </c>
      <c r="AP39" s="188"/>
      <c r="AQ39" s="363"/>
      <c r="AR39" s="188">
        <v>1</v>
      </c>
      <c r="AS39" s="188"/>
      <c r="AT39" s="363"/>
      <c r="AU39" s="188">
        <v>2</v>
      </c>
      <c r="AV39" s="188"/>
      <c r="AW39" s="363"/>
      <c r="AX39" s="188">
        <v>2</v>
      </c>
      <c r="AY39" s="188"/>
      <c r="AZ39" s="363"/>
      <c r="BA39" s="188">
        <f t="shared" si="0"/>
        <v>50</v>
      </c>
      <c r="BB39" s="188">
        <f t="shared" si="1"/>
        <v>4</v>
      </c>
    </row>
    <row r="40" spans="1:54" ht="12.75">
      <c r="A40" s="189"/>
      <c r="B40" s="193" t="s">
        <v>41</v>
      </c>
      <c r="C40" s="192">
        <v>500</v>
      </c>
      <c r="D40" s="192"/>
      <c r="E40" s="192">
        <v>444</v>
      </c>
      <c r="F40" s="192">
        <v>56</v>
      </c>
      <c r="G40"/>
      <c r="H40" s="192">
        <v>19</v>
      </c>
      <c r="I40" s="192">
        <v>1</v>
      </c>
      <c r="J40" s="363"/>
      <c r="K40" s="192">
        <v>37</v>
      </c>
      <c r="L40" s="192">
        <v>4</v>
      </c>
      <c r="M40" s="363"/>
      <c r="N40" s="192"/>
      <c r="O40" s="192"/>
      <c r="P40" s="363"/>
      <c r="Q40" s="192">
        <v>36</v>
      </c>
      <c r="R40" s="192"/>
      <c r="S40" s="363"/>
      <c r="T40" s="192">
        <v>46</v>
      </c>
      <c r="U40" s="192">
        <v>3</v>
      </c>
      <c r="V40" s="363"/>
      <c r="W40" s="192">
        <v>29</v>
      </c>
      <c r="X40" s="192">
        <v>9</v>
      </c>
      <c r="Y40" s="363"/>
      <c r="Z40" s="192">
        <v>20</v>
      </c>
      <c r="AA40" s="192">
        <v>3</v>
      </c>
      <c r="AB40" s="363"/>
      <c r="AC40" s="192">
        <v>26</v>
      </c>
      <c r="AD40" s="192">
        <v>1</v>
      </c>
      <c r="AE40" s="363"/>
      <c r="AF40" s="192">
        <v>12</v>
      </c>
      <c r="AG40" s="192"/>
      <c r="AH40" s="363"/>
      <c r="AI40" s="192">
        <v>12</v>
      </c>
      <c r="AJ40" s="192">
        <v>2</v>
      </c>
      <c r="AK40" s="363"/>
      <c r="AL40" s="192">
        <v>10</v>
      </c>
      <c r="AM40" s="192">
        <v>1</v>
      </c>
      <c r="AN40" s="363"/>
      <c r="AO40" s="192">
        <v>9</v>
      </c>
      <c r="AP40" s="192">
        <v>1</v>
      </c>
      <c r="AQ40" s="363"/>
      <c r="AR40" s="192">
        <v>7</v>
      </c>
      <c r="AS40" s="192">
        <v>1</v>
      </c>
      <c r="AT40" s="363"/>
      <c r="AU40" s="192"/>
      <c r="AV40" s="192"/>
      <c r="AW40" s="363"/>
      <c r="AX40" s="192">
        <v>17</v>
      </c>
      <c r="AY40" s="192">
        <v>1</v>
      </c>
      <c r="AZ40" s="363"/>
      <c r="BA40" s="188">
        <f t="shared" si="0"/>
        <v>164</v>
      </c>
      <c r="BB40" s="188">
        <f t="shared" si="1"/>
        <v>29</v>
      </c>
    </row>
    <row r="41" spans="1:54" ht="12.75">
      <c r="A41" s="189"/>
      <c r="B41" s="193" t="s">
        <v>42</v>
      </c>
      <c r="C41" s="192">
        <v>459</v>
      </c>
      <c r="D41" s="192"/>
      <c r="E41" s="192">
        <v>416</v>
      </c>
      <c r="F41" s="192">
        <v>43</v>
      </c>
      <c r="G41"/>
      <c r="H41" s="192">
        <v>46</v>
      </c>
      <c r="I41" s="192"/>
      <c r="J41" s="363"/>
      <c r="K41" s="192">
        <v>36</v>
      </c>
      <c r="L41" s="192">
        <v>1</v>
      </c>
      <c r="M41" s="363"/>
      <c r="N41" s="192">
        <v>1</v>
      </c>
      <c r="O41" s="192"/>
      <c r="P41" s="363"/>
      <c r="Q41" s="192">
        <v>36</v>
      </c>
      <c r="R41" s="192">
        <v>2</v>
      </c>
      <c r="S41" s="363"/>
      <c r="T41" s="192">
        <v>23</v>
      </c>
      <c r="U41" s="192">
        <v>2</v>
      </c>
      <c r="V41" s="363"/>
      <c r="W41" s="192">
        <v>30</v>
      </c>
      <c r="X41" s="192">
        <v>1</v>
      </c>
      <c r="Y41" s="363"/>
      <c r="Z41" s="192">
        <v>12</v>
      </c>
      <c r="AA41" s="192">
        <v>1</v>
      </c>
      <c r="AB41" s="363"/>
      <c r="AC41" s="192">
        <v>18</v>
      </c>
      <c r="AD41" s="192">
        <v>3</v>
      </c>
      <c r="AE41" s="363"/>
      <c r="AF41" s="192">
        <v>14</v>
      </c>
      <c r="AG41" s="192">
        <v>1</v>
      </c>
      <c r="AH41" s="363"/>
      <c r="AI41" s="192">
        <v>13</v>
      </c>
      <c r="AJ41" s="192"/>
      <c r="AK41" s="363"/>
      <c r="AL41" s="192">
        <v>9</v>
      </c>
      <c r="AM41" s="192"/>
      <c r="AN41" s="363"/>
      <c r="AO41" s="192">
        <v>6</v>
      </c>
      <c r="AP41" s="192"/>
      <c r="AQ41" s="363"/>
      <c r="AR41" s="192">
        <v>15</v>
      </c>
      <c r="AS41" s="192">
        <v>3</v>
      </c>
      <c r="AT41" s="363"/>
      <c r="AU41" s="192">
        <v>2</v>
      </c>
      <c r="AV41" s="192"/>
      <c r="AW41" s="363"/>
      <c r="AX41" s="192">
        <v>4</v>
      </c>
      <c r="AY41" s="192"/>
      <c r="AZ41" s="363"/>
      <c r="BA41" s="188">
        <f t="shared" si="0"/>
        <v>151</v>
      </c>
      <c r="BB41" s="188">
        <f t="shared" si="1"/>
        <v>29</v>
      </c>
    </row>
    <row r="42" spans="1:54" ht="12.75">
      <c r="A42" s="189"/>
      <c r="B42" s="193" t="s">
        <v>43</v>
      </c>
      <c r="C42" s="192">
        <v>285</v>
      </c>
      <c r="D42" s="192"/>
      <c r="E42" s="192">
        <v>264</v>
      </c>
      <c r="F42" s="192">
        <v>21</v>
      </c>
      <c r="G42"/>
      <c r="H42" s="192">
        <v>1</v>
      </c>
      <c r="I42" s="192"/>
      <c r="J42" s="363"/>
      <c r="K42" s="192">
        <v>20</v>
      </c>
      <c r="L42" s="192"/>
      <c r="M42" s="363"/>
      <c r="N42" s="192"/>
      <c r="O42" s="192"/>
      <c r="P42" s="363"/>
      <c r="Q42" s="192">
        <v>36</v>
      </c>
      <c r="R42" s="192">
        <v>2</v>
      </c>
      <c r="S42" s="363"/>
      <c r="T42" s="192">
        <v>44</v>
      </c>
      <c r="U42" s="192">
        <v>3</v>
      </c>
      <c r="V42" s="363"/>
      <c r="W42" s="192">
        <v>19</v>
      </c>
      <c r="X42" s="192">
        <v>2</v>
      </c>
      <c r="Y42" s="363"/>
      <c r="Z42" s="192">
        <v>12</v>
      </c>
      <c r="AA42" s="192">
        <v>1</v>
      </c>
      <c r="AB42" s="363"/>
      <c r="AC42" s="192">
        <v>8</v>
      </c>
      <c r="AD42" s="192">
        <v>1</v>
      </c>
      <c r="AE42" s="363"/>
      <c r="AF42" s="192">
        <v>9</v>
      </c>
      <c r="AG42" s="192">
        <v>1</v>
      </c>
      <c r="AH42" s="363"/>
      <c r="AI42" s="192">
        <v>6</v>
      </c>
      <c r="AJ42" s="192"/>
      <c r="AK42" s="363"/>
      <c r="AL42" s="192">
        <v>1</v>
      </c>
      <c r="AM42" s="192">
        <v>1</v>
      </c>
      <c r="AN42" s="363"/>
      <c r="AO42" s="192">
        <v>5</v>
      </c>
      <c r="AP42" s="192"/>
      <c r="AQ42" s="363"/>
      <c r="AR42" s="192">
        <v>5</v>
      </c>
      <c r="AS42" s="192"/>
      <c r="AT42" s="363"/>
      <c r="AU42" s="192"/>
      <c r="AV42" s="192"/>
      <c r="AW42" s="363"/>
      <c r="AX42" s="192">
        <v>4</v>
      </c>
      <c r="AY42" s="192">
        <v>1</v>
      </c>
      <c r="AZ42" s="363"/>
      <c r="BA42" s="188">
        <f t="shared" si="0"/>
        <v>94</v>
      </c>
      <c r="BB42" s="188">
        <f t="shared" si="1"/>
        <v>9</v>
      </c>
    </row>
    <row r="43" spans="1:55" s="114" customFormat="1" ht="13.5" thickBot="1">
      <c r="A43" s="517"/>
      <c r="B43" s="518" t="s">
        <v>44</v>
      </c>
      <c r="C43" s="519">
        <v>867</v>
      </c>
      <c r="D43" s="519"/>
      <c r="E43" s="519">
        <v>841</v>
      </c>
      <c r="F43" s="519">
        <v>26</v>
      </c>
      <c r="G43" s="520"/>
      <c r="H43" s="519">
        <v>143</v>
      </c>
      <c r="I43" s="519"/>
      <c r="J43" s="521"/>
      <c r="K43" s="519">
        <v>13</v>
      </c>
      <c r="L43" s="519">
        <v>2</v>
      </c>
      <c r="M43" s="521"/>
      <c r="N43" s="519">
        <v>284</v>
      </c>
      <c r="O43" s="519">
        <v>2</v>
      </c>
      <c r="P43" s="521"/>
      <c r="Q43" s="519">
        <v>11</v>
      </c>
      <c r="R43" s="519">
        <v>1</v>
      </c>
      <c r="S43" s="521"/>
      <c r="T43" s="519">
        <v>24</v>
      </c>
      <c r="U43" s="519">
        <v>3</v>
      </c>
      <c r="V43" s="521"/>
      <c r="W43" s="519">
        <v>3</v>
      </c>
      <c r="X43" s="519">
        <v>2</v>
      </c>
      <c r="Y43" s="521"/>
      <c r="Z43" s="519">
        <v>7</v>
      </c>
      <c r="AA43" s="519">
        <v>1</v>
      </c>
      <c r="AB43" s="521"/>
      <c r="AC43" s="519">
        <v>6</v>
      </c>
      <c r="AD43" s="519">
        <v>1</v>
      </c>
      <c r="AE43" s="521"/>
      <c r="AF43" s="519">
        <v>4</v>
      </c>
      <c r="AG43" s="519">
        <v>1</v>
      </c>
      <c r="AH43" s="521"/>
      <c r="AI43" s="519">
        <v>3</v>
      </c>
      <c r="AJ43" s="519"/>
      <c r="AK43" s="521"/>
      <c r="AL43" s="519">
        <v>1</v>
      </c>
      <c r="AM43" s="519"/>
      <c r="AN43" s="521"/>
      <c r="AO43" s="519">
        <v>4</v>
      </c>
      <c r="AP43" s="519"/>
      <c r="AQ43" s="521"/>
      <c r="AR43" s="519">
        <v>3</v>
      </c>
      <c r="AS43" s="519">
        <v>1</v>
      </c>
      <c r="AT43" s="521"/>
      <c r="AU43" s="519"/>
      <c r="AV43" s="519"/>
      <c r="AW43" s="521"/>
      <c r="AX43" s="519">
        <v>3</v>
      </c>
      <c r="AY43" s="519"/>
      <c r="AZ43" s="521"/>
      <c r="BA43" s="522">
        <f t="shared" si="0"/>
        <v>332</v>
      </c>
      <c r="BB43" s="522">
        <f t="shared" si="1"/>
        <v>12</v>
      </c>
      <c r="BC43" s="88"/>
    </row>
    <row r="44" spans="1:256" s="202" customFormat="1" ht="11.25">
      <c r="A44" s="724" t="s">
        <v>322</v>
      </c>
      <c r="B44" s="724"/>
      <c r="C44" s="724"/>
      <c r="D44" s="724"/>
      <c r="E44" s="724"/>
      <c r="F44" s="724"/>
      <c r="G44" s="724"/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4"/>
      <c r="U44" s="724"/>
      <c r="V44" s="724"/>
      <c r="W44" s="724"/>
      <c r="X44" s="724"/>
      <c r="Y44" s="724"/>
      <c r="Z44" s="724"/>
      <c r="AA44" s="724"/>
      <c r="AB44" s="724"/>
      <c r="AC44" s="724"/>
      <c r="AD44" s="724"/>
      <c r="AE44" s="724"/>
      <c r="AF44" s="724"/>
      <c r="AG44" s="724"/>
      <c r="AH44" s="724"/>
      <c r="AI44" s="724"/>
      <c r="AJ44" s="724"/>
      <c r="AK44" s="724"/>
      <c r="AL44" s="724"/>
      <c r="AM44" s="724"/>
      <c r="AN44" s="724"/>
      <c r="AO44" s="724"/>
      <c r="AP44" s="724"/>
      <c r="AQ44" s="724"/>
      <c r="AR44" s="724"/>
      <c r="AS44" s="724"/>
      <c r="AT44" s="724"/>
      <c r="AU44" s="724"/>
      <c r="AV44" s="724"/>
      <c r="AW44" s="724"/>
      <c r="AX44" s="724"/>
      <c r="AY44" s="724"/>
      <c r="AZ44" s="724"/>
      <c r="BA44" s="724"/>
      <c r="BB44" s="724"/>
      <c r="BC44" s="355"/>
      <c r="BD44" s="355"/>
      <c r="BE44" s="355"/>
      <c r="BF44" s="355"/>
      <c r="BG44" s="355"/>
      <c r="BH44" s="355"/>
      <c r="BI44" s="355"/>
      <c r="BJ44" s="355"/>
      <c r="BK44" s="355"/>
      <c r="BL44" s="355"/>
      <c r="BM44" s="355"/>
      <c r="BN44" s="355"/>
      <c r="BO44" s="355"/>
      <c r="BP44" s="355"/>
      <c r="BQ44" s="355"/>
      <c r="BR44" s="355"/>
      <c r="BS44" s="355"/>
      <c r="BT44" s="355"/>
      <c r="BU44" s="355"/>
      <c r="BV44" s="355"/>
      <c r="BW44" s="355"/>
      <c r="BX44" s="355"/>
      <c r="BY44" s="355"/>
      <c r="BZ44" s="355"/>
      <c r="CA44" s="355"/>
      <c r="CB44" s="355"/>
      <c r="CC44" s="355"/>
      <c r="CD44" s="355"/>
      <c r="CE44" s="355"/>
      <c r="CF44" s="355"/>
      <c r="CG44" s="355"/>
      <c r="CH44" s="355"/>
      <c r="CI44" s="355"/>
      <c r="CJ44" s="355"/>
      <c r="CK44" s="355"/>
      <c r="CL44" s="355"/>
      <c r="CM44" s="355"/>
      <c r="CN44" s="355"/>
      <c r="CO44" s="355"/>
      <c r="CP44" s="355"/>
      <c r="CQ44" s="355"/>
      <c r="CR44" s="355"/>
      <c r="CS44" s="355"/>
      <c r="CT44" s="355"/>
      <c r="CU44" s="355"/>
      <c r="CV44" s="355"/>
      <c r="CW44" s="355"/>
      <c r="CX44" s="355"/>
      <c r="CY44" s="355"/>
      <c r="CZ44" s="355"/>
      <c r="DA44" s="355"/>
      <c r="DB44" s="355"/>
      <c r="DC44" s="355"/>
      <c r="DD44" s="355"/>
      <c r="DE44" s="355"/>
      <c r="DF44" s="355"/>
      <c r="DG44" s="355"/>
      <c r="DH44" s="355"/>
      <c r="DI44" s="355"/>
      <c r="DJ44" s="355"/>
      <c r="DK44" s="355"/>
      <c r="DL44" s="355"/>
      <c r="DM44" s="355"/>
      <c r="DN44" s="355"/>
      <c r="DO44" s="355"/>
      <c r="DP44" s="355"/>
      <c r="DQ44" s="355"/>
      <c r="DR44" s="355"/>
      <c r="DS44" s="355"/>
      <c r="DT44" s="355"/>
      <c r="DU44" s="355"/>
      <c r="DV44" s="355"/>
      <c r="DW44" s="355"/>
      <c r="DX44" s="355"/>
      <c r="DY44" s="355"/>
      <c r="DZ44" s="355"/>
      <c r="EA44" s="355"/>
      <c r="EB44" s="355"/>
      <c r="EC44" s="355"/>
      <c r="ED44" s="355"/>
      <c r="EE44" s="355"/>
      <c r="EF44" s="355"/>
      <c r="EG44" s="355"/>
      <c r="EH44" s="355"/>
      <c r="EI44" s="355"/>
      <c r="EJ44" s="355"/>
      <c r="EK44" s="355"/>
      <c r="EL44" s="355"/>
      <c r="EM44" s="355"/>
      <c r="EN44" s="355"/>
      <c r="EO44" s="355"/>
      <c r="EP44" s="355"/>
      <c r="EQ44" s="355"/>
      <c r="ER44" s="355"/>
      <c r="ES44" s="355"/>
      <c r="ET44" s="355"/>
      <c r="EU44" s="355"/>
      <c r="EV44" s="355"/>
      <c r="EW44" s="355"/>
      <c r="EX44" s="355"/>
      <c r="EY44" s="355"/>
      <c r="EZ44" s="355"/>
      <c r="FA44" s="355"/>
      <c r="FB44" s="355"/>
      <c r="FC44" s="355"/>
      <c r="FD44" s="355"/>
      <c r="FE44" s="355"/>
      <c r="FF44" s="355"/>
      <c r="FG44" s="355"/>
      <c r="FH44" s="355"/>
      <c r="FI44" s="355"/>
      <c r="FJ44" s="355"/>
      <c r="FK44" s="355"/>
      <c r="FL44" s="355"/>
      <c r="FM44" s="355"/>
      <c r="FN44" s="355"/>
      <c r="FO44" s="355"/>
      <c r="FP44" s="355"/>
      <c r="FQ44" s="355"/>
      <c r="FR44" s="355"/>
      <c r="FS44" s="355"/>
      <c r="FT44" s="355"/>
      <c r="FU44" s="355"/>
      <c r="FV44" s="355"/>
      <c r="FW44" s="355"/>
      <c r="FX44" s="355"/>
      <c r="FY44" s="355"/>
      <c r="FZ44" s="355"/>
      <c r="GA44" s="355"/>
      <c r="GB44" s="355"/>
      <c r="GC44" s="355"/>
      <c r="GD44" s="355"/>
      <c r="GE44" s="355"/>
      <c r="GF44" s="355"/>
      <c r="GG44" s="355"/>
      <c r="GH44" s="355"/>
      <c r="GI44" s="355"/>
      <c r="GJ44" s="355"/>
      <c r="GK44" s="355"/>
      <c r="GL44" s="355"/>
      <c r="GM44" s="355"/>
      <c r="GN44" s="355"/>
      <c r="GO44" s="355"/>
      <c r="GP44" s="355"/>
      <c r="GQ44" s="355"/>
      <c r="GR44" s="355"/>
      <c r="GS44" s="355"/>
      <c r="GT44" s="355"/>
      <c r="GU44" s="355"/>
      <c r="GV44" s="355"/>
      <c r="GW44" s="355"/>
      <c r="GX44" s="355"/>
      <c r="GY44" s="355"/>
      <c r="GZ44" s="355"/>
      <c r="HA44" s="355"/>
      <c r="HB44" s="355"/>
      <c r="HC44" s="355"/>
      <c r="HD44" s="355"/>
      <c r="HE44" s="355"/>
      <c r="HF44" s="355"/>
      <c r="HG44" s="355"/>
      <c r="HH44" s="355"/>
      <c r="HI44" s="355"/>
      <c r="HJ44" s="355"/>
      <c r="HK44" s="355"/>
      <c r="HL44" s="355"/>
      <c r="HM44" s="355"/>
      <c r="HN44" s="355"/>
      <c r="HO44" s="355"/>
      <c r="HP44" s="355"/>
      <c r="HQ44" s="355"/>
      <c r="HR44" s="355"/>
      <c r="HS44" s="355"/>
      <c r="HT44" s="355"/>
      <c r="HU44" s="355"/>
      <c r="HV44" s="355"/>
      <c r="HW44" s="355"/>
      <c r="HX44" s="355"/>
      <c r="HY44" s="355"/>
      <c r="HZ44" s="355"/>
      <c r="IA44" s="355"/>
      <c r="IB44" s="355"/>
      <c r="IC44" s="355"/>
      <c r="ID44" s="355"/>
      <c r="IE44" s="355"/>
      <c r="IF44" s="355"/>
      <c r="IG44" s="355"/>
      <c r="IH44" s="355"/>
      <c r="II44" s="355"/>
      <c r="IJ44" s="355"/>
      <c r="IK44" s="355"/>
      <c r="IL44" s="355"/>
      <c r="IM44" s="355"/>
      <c r="IN44" s="355"/>
      <c r="IO44" s="355"/>
      <c r="IP44" s="355"/>
      <c r="IQ44" s="355"/>
      <c r="IR44" s="355"/>
      <c r="IS44" s="355"/>
      <c r="IT44" s="355"/>
      <c r="IU44" s="355"/>
      <c r="IV44" s="355"/>
    </row>
    <row r="45" spans="1:54" s="95" customFormat="1" ht="11.25">
      <c r="A45" s="717" t="s">
        <v>84</v>
      </c>
      <c r="B45" s="717"/>
      <c r="C45" s="717"/>
      <c r="D45" s="717"/>
      <c r="E45" s="717"/>
      <c r="F45" s="717"/>
      <c r="G45" s="717"/>
      <c r="H45" s="717"/>
      <c r="I45" s="717"/>
      <c r="J45" s="717"/>
      <c r="K45" s="717"/>
      <c r="L45" s="717"/>
      <c r="M45" s="717"/>
      <c r="N45" s="717"/>
      <c r="O45" s="717"/>
      <c r="P45" s="717"/>
      <c r="Q45" s="717"/>
      <c r="R45" s="717"/>
      <c r="S45" s="717"/>
      <c r="T45" s="717"/>
      <c r="U45" s="717"/>
      <c r="V45" s="717"/>
      <c r="W45" s="717"/>
      <c r="X45" s="717"/>
      <c r="Y45" s="717"/>
      <c r="Z45" s="717"/>
      <c r="AA45" s="717"/>
      <c r="AB45" s="717"/>
      <c r="AC45" s="717"/>
      <c r="AD45" s="717"/>
      <c r="AE45" s="717"/>
      <c r="AF45" s="717"/>
      <c r="AG45" s="717"/>
      <c r="AH45" s="717"/>
      <c r="AI45" s="717"/>
      <c r="AJ45" s="717"/>
      <c r="AK45" s="717"/>
      <c r="AL45" s="717"/>
      <c r="AM45" s="717"/>
      <c r="AN45" s="717"/>
      <c r="AO45" s="717"/>
      <c r="AP45" s="717"/>
      <c r="AQ45" s="717"/>
      <c r="AR45" s="717"/>
      <c r="AS45" s="717"/>
      <c r="AT45" s="717"/>
      <c r="AU45" s="717"/>
      <c r="AV45" s="717"/>
      <c r="AW45" s="717"/>
      <c r="AX45" s="717"/>
      <c r="AY45" s="717"/>
      <c r="AZ45" s="717"/>
      <c r="BA45" s="717"/>
      <c r="BB45" s="717"/>
    </row>
    <row r="46" spans="1:54" s="95" customFormat="1" ht="11.25">
      <c r="A46" s="724" t="s">
        <v>536</v>
      </c>
      <c r="B46" s="724"/>
      <c r="C46" s="724"/>
      <c r="D46" s="724"/>
      <c r="E46" s="724"/>
      <c r="F46" s="724"/>
      <c r="G46" s="724"/>
      <c r="H46" s="724"/>
      <c r="I46" s="724"/>
      <c r="J46" s="724"/>
      <c r="K46" s="724"/>
      <c r="L46" s="724"/>
      <c r="M46" s="724"/>
      <c r="N46" s="724"/>
      <c r="O46" s="724"/>
      <c r="P46" s="724"/>
      <c r="Q46" s="724"/>
      <c r="R46" s="724"/>
      <c r="S46" s="724"/>
      <c r="T46" s="724"/>
      <c r="U46" s="724"/>
      <c r="V46" s="724"/>
      <c r="W46" s="724"/>
      <c r="X46" s="724"/>
      <c r="Y46" s="724"/>
      <c r="Z46" s="724"/>
      <c r="AA46" s="724"/>
      <c r="AB46" s="724"/>
      <c r="AC46" s="724"/>
      <c r="AD46" s="724"/>
      <c r="AE46" s="724"/>
      <c r="AF46" s="724"/>
      <c r="AG46" s="724"/>
      <c r="AH46" s="724"/>
      <c r="AI46" s="724"/>
      <c r="AJ46" s="724"/>
      <c r="AK46" s="724"/>
      <c r="AL46" s="724"/>
      <c r="AM46" s="724"/>
      <c r="AN46" s="724"/>
      <c r="AO46" s="724"/>
      <c r="AP46" s="724"/>
      <c r="AQ46" s="724"/>
      <c r="AR46" s="724"/>
      <c r="AS46" s="724"/>
      <c r="AT46" s="724"/>
      <c r="AU46" s="724"/>
      <c r="AV46" s="724"/>
      <c r="AW46" s="724"/>
      <c r="AX46" s="724"/>
      <c r="AY46" s="724"/>
      <c r="AZ46" s="724"/>
      <c r="BA46" s="724"/>
      <c r="BB46" s="724"/>
    </row>
    <row r="47" spans="1:54" ht="13.5" customHeight="1">
      <c r="A47" s="141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9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</row>
    <row r="48" spans="1:54" ht="12.75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9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</row>
    <row r="49" spans="3:54" ht="12.75"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203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</row>
    <row r="96" ht="13.5" customHeight="1"/>
  </sheetData>
  <sheetProtection/>
  <mergeCells count="24">
    <mergeCell ref="A7:B7"/>
    <mergeCell ref="A45:BB45"/>
    <mergeCell ref="N4:O4"/>
    <mergeCell ref="Q4:R4"/>
    <mergeCell ref="AX4:AY4"/>
    <mergeCell ref="AR4:AS4"/>
    <mergeCell ref="AI4:AJ4"/>
    <mergeCell ref="A44:BB44"/>
    <mergeCell ref="A46:BB46"/>
    <mergeCell ref="AF4:AG4"/>
    <mergeCell ref="AL4:AM4"/>
    <mergeCell ref="AO4:AP4"/>
    <mergeCell ref="BA4:BB4"/>
    <mergeCell ref="K4:L4"/>
    <mergeCell ref="W4:X4"/>
    <mergeCell ref="Z4:AA4"/>
    <mergeCell ref="AC4:AD4"/>
    <mergeCell ref="AU4:AV4"/>
    <mergeCell ref="A3:BB3"/>
    <mergeCell ref="A2:BB2"/>
    <mergeCell ref="A4:B5"/>
    <mergeCell ref="C4:F4"/>
    <mergeCell ref="T4:U4"/>
    <mergeCell ref="H4:I4"/>
  </mergeCells>
  <hyperlinks>
    <hyperlink ref="B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39"/>
  <sheetViews>
    <sheetView showGridLines="0" zoomScale="95" zoomScaleNormal="95" zoomScaleSheetLayoutView="100" zoomScalePageLayoutView="0" workbookViewId="0" topLeftCell="A1">
      <selection activeCell="E14" sqref="E14"/>
    </sheetView>
  </sheetViews>
  <sheetFormatPr defaultColWidth="11.421875" defaultRowHeight="12.75"/>
  <cols>
    <col min="1" max="1" width="1.421875" style="88" customWidth="1"/>
    <col min="2" max="2" width="18.00390625" style="88" customWidth="1"/>
    <col min="3" max="3" width="7.00390625" style="88" customWidth="1"/>
    <col min="4" max="4" width="1.1484375" style="88" customWidth="1"/>
    <col min="5" max="6" width="7.00390625" style="88" customWidth="1"/>
    <col min="7" max="7" width="1.421875" style="88" customWidth="1"/>
    <col min="8" max="9" width="7.00390625" style="88" customWidth="1"/>
    <col min="10" max="10" width="1.421875" style="88" customWidth="1"/>
    <col min="11" max="12" width="7.00390625" style="88" customWidth="1"/>
    <col min="13" max="13" width="1.421875" style="88" customWidth="1"/>
    <col min="14" max="15" width="7.00390625" style="88" customWidth="1"/>
    <col min="16" max="16" width="1.421875" style="88" customWidth="1"/>
    <col min="17" max="18" width="7.00390625" style="88" customWidth="1"/>
    <col min="19" max="19" width="1.421875" style="88" customWidth="1"/>
    <col min="20" max="21" width="7.00390625" style="88" customWidth="1"/>
    <col min="22" max="22" width="1.421875" style="88" customWidth="1"/>
    <col min="23" max="24" width="7.00390625" style="88" customWidth="1"/>
    <col min="25" max="25" width="1.421875" style="88" customWidth="1"/>
    <col min="26" max="27" width="7.00390625" style="88" customWidth="1"/>
    <col min="28" max="28" width="1.421875" style="88" customWidth="1"/>
    <col min="29" max="29" width="7.00390625" style="88" customWidth="1"/>
    <col min="30" max="30" width="8.140625" style="88" customWidth="1"/>
    <col min="31" max="31" width="1.421875" style="88" customWidth="1"/>
    <col min="32" max="33" width="7.00390625" style="88" customWidth="1"/>
    <col min="34" max="34" width="1.421875" style="88" customWidth="1"/>
    <col min="35" max="36" width="7.00390625" style="88" customWidth="1"/>
    <col min="37" max="37" width="1.421875" style="88" customWidth="1"/>
    <col min="38" max="39" width="7.00390625" style="88" customWidth="1"/>
    <col min="40" max="16384" width="11.421875" style="88" customWidth="1"/>
  </cols>
  <sheetData>
    <row r="1" spans="1:40" ht="12.75" customHeight="1">
      <c r="A1" s="466" t="s">
        <v>612</v>
      </c>
      <c r="AN1" s="90"/>
    </row>
    <row r="2" spans="1:41" s="118" customFormat="1" ht="12.75" customHeight="1">
      <c r="A2" s="727" t="s">
        <v>85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  <c r="AE2" s="727"/>
      <c r="AF2" s="727"/>
      <c r="AG2" s="727"/>
      <c r="AH2" s="727"/>
      <c r="AI2" s="727"/>
      <c r="AJ2" s="727"/>
      <c r="AK2" s="727"/>
      <c r="AL2" s="727"/>
      <c r="AM2" s="727"/>
      <c r="AN2" s="463"/>
      <c r="AO2" s="463"/>
    </row>
    <row r="3" spans="1:41" s="118" customFormat="1" ht="12.75" customHeight="1">
      <c r="A3" s="732" t="s">
        <v>625</v>
      </c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  <c r="AK3" s="732"/>
      <c r="AL3" s="732"/>
      <c r="AM3" s="732"/>
      <c r="AN3" s="463"/>
      <c r="AO3" s="463"/>
    </row>
    <row r="4" spans="1:53" s="93" customFormat="1" ht="12.75" customHeight="1" thickBot="1">
      <c r="A4" s="523"/>
      <c r="B4" s="523"/>
      <c r="C4" s="523"/>
      <c r="D4" s="523"/>
      <c r="E4" s="524"/>
      <c r="F4" s="523"/>
      <c r="G4" s="523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5"/>
      <c r="U4" s="525"/>
      <c r="V4" s="525"/>
      <c r="W4" s="525"/>
      <c r="X4" s="525"/>
      <c r="Y4" s="525"/>
      <c r="Z4" s="525"/>
      <c r="AA4" s="525"/>
      <c r="AB4" s="525"/>
      <c r="AC4" s="525"/>
      <c r="AD4" s="525"/>
      <c r="AE4" s="525"/>
      <c r="AF4" s="525"/>
      <c r="AG4" s="525"/>
      <c r="AH4" s="525"/>
      <c r="AI4" s="525"/>
      <c r="AJ4" s="525"/>
      <c r="AK4" s="526"/>
      <c r="AL4" s="527"/>
      <c r="AM4" s="527"/>
      <c r="BA4" s="97"/>
    </row>
    <row r="5" spans="1:40" ht="93.75" customHeight="1">
      <c r="A5" s="528"/>
      <c r="B5" s="529" t="s">
        <v>394</v>
      </c>
      <c r="C5" s="722" t="s">
        <v>71</v>
      </c>
      <c r="D5" s="722"/>
      <c r="E5" s="722"/>
      <c r="F5" s="722"/>
      <c r="G5" s="513"/>
      <c r="H5" s="722" t="s">
        <v>488</v>
      </c>
      <c r="I5" s="722"/>
      <c r="J5" s="513"/>
      <c r="K5" s="722" t="s">
        <v>489</v>
      </c>
      <c r="L5" s="722"/>
      <c r="M5" s="513"/>
      <c r="N5" s="722" t="s">
        <v>323</v>
      </c>
      <c r="O5" s="722"/>
      <c r="P5" s="513"/>
      <c r="Q5" s="722" t="s">
        <v>490</v>
      </c>
      <c r="R5" s="722"/>
      <c r="S5" s="513"/>
      <c r="T5" s="722" t="s">
        <v>491</v>
      </c>
      <c r="U5" s="722"/>
      <c r="V5" s="513"/>
      <c r="W5" s="722" t="s">
        <v>492</v>
      </c>
      <c r="X5" s="722"/>
      <c r="Y5" s="513"/>
      <c r="Z5" s="722" t="s">
        <v>493</v>
      </c>
      <c r="AA5" s="722"/>
      <c r="AB5" s="513"/>
      <c r="AC5" s="722" t="s">
        <v>494</v>
      </c>
      <c r="AD5" s="722"/>
      <c r="AE5" s="513"/>
      <c r="AF5" s="722" t="s">
        <v>495</v>
      </c>
      <c r="AG5" s="722"/>
      <c r="AH5" s="513"/>
      <c r="AI5" s="722" t="s">
        <v>496</v>
      </c>
      <c r="AJ5" s="722"/>
      <c r="AK5" s="513"/>
      <c r="AL5" s="722" t="s">
        <v>83</v>
      </c>
      <c r="AM5" s="722"/>
      <c r="AN5" s="90"/>
    </row>
    <row r="6" spans="1:40" ht="12.75">
      <c r="A6" s="530"/>
      <c r="B6" s="530"/>
      <c r="C6" s="516" t="s">
        <v>53</v>
      </c>
      <c r="D6" s="515"/>
      <c r="E6" s="516" t="s">
        <v>72</v>
      </c>
      <c r="F6" s="516" t="s">
        <v>73</v>
      </c>
      <c r="G6" s="515"/>
      <c r="H6" s="516" t="s">
        <v>72</v>
      </c>
      <c r="I6" s="516" t="s">
        <v>73</v>
      </c>
      <c r="J6" s="515"/>
      <c r="K6" s="516" t="s">
        <v>72</v>
      </c>
      <c r="L6" s="516" t="s">
        <v>73</v>
      </c>
      <c r="M6" s="515"/>
      <c r="N6" s="516" t="s">
        <v>72</v>
      </c>
      <c r="O6" s="516" t="s">
        <v>73</v>
      </c>
      <c r="P6" s="515"/>
      <c r="Q6" s="516" t="s">
        <v>72</v>
      </c>
      <c r="R6" s="516" t="s">
        <v>73</v>
      </c>
      <c r="S6" s="515"/>
      <c r="T6" s="516" t="s">
        <v>72</v>
      </c>
      <c r="U6" s="516" t="s">
        <v>73</v>
      </c>
      <c r="V6" s="515"/>
      <c r="W6" s="516" t="s">
        <v>72</v>
      </c>
      <c r="X6" s="516" t="s">
        <v>73</v>
      </c>
      <c r="Y6" s="515"/>
      <c r="Z6" s="516" t="s">
        <v>72</v>
      </c>
      <c r="AA6" s="516" t="s">
        <v>73</v>
      </c>
      <c r="AB6" s="515"/>
      <c r="AC6" s="516" t="s">
        <v>72</v>
      </c>
      <c r="AD6" s="516" t="s">
        <v>73</v>
      </c>
      <c r="AE6" s="515"/>
      <c r="AF6" s="516" t="s">
        <v>72</v>
      </c>
      <c r="AG6" s="516" t="s">
        <v>73</v>
      </c>
      <c r="AH6" s="515"/>
      <c r="AI6" s="516" t="s">
        <v>72</v>
      </c>
      <c r="AJ6" s="516" t="s">
        <v>73</v>
      </c>
      <c r="AK6" s="515"/>
      <c r="AL6" s="516" t="s">
        <v>72</v>
      </c>
      <c r="AM6" s="516" t="s">
        <v>73</v>
      </c>
      <c r="AN6" s="90"/>
    </row>
    <row r="7" spans="1:40" ht="12.75">
      <c r="A7" s="189"/>
      <c r="B7" s="18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90"/>
    </row>
    <row r="8" spans="1:63" ht="14.25">
      <c r="A8" s="191"/>
      <c r="B8" s="201" t="s">
        <v>414</v>
      </c>
      <c r="C8" s="96">
        <f>SUM(C10:C44)</f>
        <v>1578</v>
      </c>
      <c r="D8" s="96">
        <f>SUM(D10:D44)</f>
        <v>0</v>
      </c>
      <c r="E8" s="384">
        <f>SUM(E10:E44)</f>
        <v>1454</v>
      </c>
      <c r="F8" s="384">
        <f>SUM(F10:F44)</f>
        <v>124</v>
      </c>
      <c r="G8" s="385"/>
      <c r="H8" s="385">
        <f>SUM(H10:H44)</f>
        <v>599</v>
      </c>
      <c r="I8" s="385">
        <f aca="true" t="shared" si="0" ref="I8:AK8">SUM(I10:I44)</f>
        <v>58</v>
      </c>
      <c r="J8" s="385"/>
      <c r="K8" s="385">
        <f t="shared" si="0"/>
        <v>137</v>
      </c>
      <c r="L8" s="385">
        <f t="shared" si="0"/>
        <v>11</v>
      </c>
      <c r="M8" s="385"/>
      <c r="N8" s="385">
        <f t="shared" si="0"/>
        <v>128</v>
      </c>
      <c r="O8" s="385">
        <f t="shared" si="0"/>
        <v>15</v>
      </c>
      <c r="P8" s="385"/>
      <c r="Q8" s="385">
        <f t="shared" si="0"/>
        <v>66</v>
      </c>
      <c r="R8" s="385">
        <f t="shared" si="0"/>
        <v>4</v>
      </c>
      <c r="S8" s="385"/>
      <c r="T8" s="385">
        <f t="shared" si="0"/>
        <v>67</v>
      </c>
      <c r="U8" s="385">
        <f t="shared" si="0"/>
        <v>1</v>
      </c>
      <c r="V8" s="385"/>
      <c r="W8" s="385">
        <f t="shared" si="0"/>
        <v>46</v>
      </c>
      <c r="X8" s="385">
        <f t="shared" si="0"/>
        <v>2</v>
      </c>
      <c r="Y8" s="385"/>
      <c r="Z8" s="385">
        <f t="shared" si="0"/>
        <v>42</v>
      </c>
      <c r="AA8" s="385">
        <f t="shared" si="0"/>
        <v>0</v>
      </c>
      <c r="AB8" s="385"/>
      <c r="AC8" s="385">
        <f t="shared" si="0"/>
        <v>36</v>
      </c>
      <c r="AD8" s="385">
        <f t="shared" si="0"/>
        <v>5</v>
      </c>
      <c r="AE8" s="385"/>
      <c r="AF8" s="385">
        <f t="shared" si="0"/>
        <v>19</v>
      </c>
      <c r="AG8" s="385">
        <f t="shared" si="0"/>
        <v>0</v>
      </c>
      <c r="AH8" s="385"/>
      <c r="AI8" s="385">
        <f t="shared" si="0"/>
        <v>14</v>
      </c>
      <c r="AJ8" s="385">
        <f t="shared" si="0"/>
        <v>0</v>
      </c>
      <c r="AK8" s="192">
        <f t="shared" si="0"/>
        <v>22</v>
      </c>
      <c r="AL8" s="188">
        <f>E8-(SUM(W8,Z8,AC8,AF8,,H8,K8,N8,Q8,T8,AI8))</f>
        <v>300</v>
      </c>
      <c r="AM8" s="188">
        <f>F8-(SUM(X8,AA8,AD8,AG8,,I8,L8,O8,R8,U8,AJ8))</f>
        <v>28</v>
      </c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</row>
    <row r="9" spans="1:40" ht="12.75">
      <c r="A9" s="201"/>
      <c r="B9" s="201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I9" s="192"/>
      <c r="AJ9" s="192"/>
      <c r="AK9" s="192"/>
      <c r="AL9" s="188"/>
      <c r="AM9" s="188"/>
      <c r="AN9" s="90"/>
    </row>
    <row r="10" spans="1:40" ht="13.5" customHeight="1">
      <c r="A10" s="189"/>
      <c r="B10" s="193" t="s">
        <v>10</v>
      </c>
      <c r="C10" s="198">
        <v>16</v>
      </c>
      <c r="E10" s="198">
        <v>14</v>
      </c>
      <c r="F10" s="192">
        <v>2</v>
      </c>
      <c r="G10" s="192"/>
      <c r="H10" s="198">
        <v>8</v>
      </c>
      <c r="I10" s="198">
        <v>2</v>
      </c>
      <c r="J10" s="198"/>
      <c r="K10" s="198">
        <v>1</v>
      </c>
      <c r="L10" s="198"/>
      <c r="M10" s="198"/>
      <c r="N10" s="198">
        <v>2</v>
      </c>
      <c r="O10" s="198"/>
      <c r="P10" s="198"/>
      <c r="Q10" s="198"/>
      <c r="R10" s="198"/>
      <c r="S10" s="198"/>
      <c r="T10" s="198">
        <v>1</v>
      </c>
      <c r="U10" s="198"/>
      <c r="V10" s="198"/>
      <c r="W10" s="198"/>
      <c r="Z10" s="198"/>
      <c r="AA10" s="198"/>
      <c r="AB10" s="198"/>
      <c r="AC10" s="198">
        <v>1</v>
      </c>
      <c r="AD10" s="198"/>
      <c r="AE10" s="198"/>
      <c r="AF10" s="198"/>
      <c r="AG10" s="198"/>
      <c r="AI10" s="198"/>
      <c r="AJ10" s="198"/>
      <c r="AK10" s="198"/>
      <c r="AL10" s="188">
        <f aca="true" t="shared" si="1" ref="AL10:AL44">E10-(SUM(W10,Z10,AC10,AF10,,H10,K10,N10,Q10,T10,AI10))</f>
        <v>1</v>
      </c>
      <c r="AM10" s="188"/>
      <c r="AN10" s="90"/>
    </row>
    <row r="11" spans="1:40" ht="12.75">
      <c r="A11" s="189"/>
      <c r="B11" s="193" t="s">
        <v>11</v>
      </c>
      <c r="C11" s="198">
        <v>41</v>
      </c>
      <c r="E11" s="198">
        <v>36</v>
      </c>
      <c r="F11" s="192">
        <v>5</v>
      </c>
      <c r="G11" s="192"/>
      <c r="H11">
        <v>22</v>
      </c>
      <c r="I11" s="363">
        <v>2</v>
      </c>
      <c r="J11" s="363"/>
      <c r="K11" s="363">
        <v>4</v>
      </c>
      <c r="L11" s="363"/>
      <c r="M11" s="363"/>
      <c r="N11" s="363">
        <v>2</v>
      </c>
      <c r="O11" s="363">
        <v>2</v>
      </c>
      <c r="P11" s="363"/>
      <c r="Q11" s="363">
        <v>1</v>
      </c>
      <c r="R11" s="363">
        <v>1</v>
      </c>
      <c r="S11" s="363"/>
      <c r="T11" s="363">
        <v>4</v>
      </c>
      <c r="U11" s="363"/>
      <c r="V11" s="363"/>
      <c r="W11" s="363"/>
      <c r="Z11" s="363"/>
      <c r="AA11" s="363"/>
      <c r="AB11" s="363"/>
      <c r="AC11" s="363"/>
      <c r="AD11" s="363"/>
      <c r="AE11" s="363"/>
      <c r="AF11" s="363"/>
      <c r="AG11" s="363"/>
      <c r="AI11" s="363"/>
      <c r="AJ11" s="363"/>
      <c r="AK11" s="199"/>
      <c r="AL11" s="188">
        <f t="shared" si="1"/>
        <v>3</v>
      </c>
      <c r="AM11" s="188"/>
      <c r="AN11" s="90"/>
    </row>
    <row r="12" spans="1:40" ht="12.75">
      <c r="A12" s="189"/>
      <c r="B12" s="193" t="s">
        <v>12</v>
      </c>
      <c r="C12" s="200">
        <v>10</v>
      </c>
      <c r="E12" s="200">
        <v>9</v>
      </c>
      <c r="F12" s="192">
        <v>1</v>
      </c>
      <c r="G12" s="192"/>
      <c r="H12" s="363">
        <v>3</v>
      </c>
      <c r="I12" s="363">
        <v>1</v>
      </c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>
        <v>1</v>
      </c>
      <c r="U12" s="363"/>
      <c r="V12" s="363"/>
      <c r="W12" s="363">
        <v>1</v>
      </c>
      <c r="Z12" s="363"/>
      <c r="AA12" s="363"/>
      <c r="AB12" s="363"/>
      <c r="AC12" s="363">
        <v>1</v>
      </c>
      <c r="AD12" s="363"/>
      <c r="AE12" s="363"/>
      <c r="AF12" s="363"/>
      <c r="AG12" s="363"/>
      <c r="AI12" s="363"/>
      <c r="AJ12" s="363"/>
      <c r="AK12" s="198"/>
      <c r="AL12" s="188">
        <f t="shared" si="1"/>
        <v>3</v>
      </c>
      <c r="AM12" s="188"/>
      <c r="AN12" s="90"/>
    </row>
    <row r="13" spans="1:40" ht="12.75">
      <c r="A13" s="189"/>
      <c r="B13" s="193" t="s">
        <v>13</v>
      </c>
      <c r="C13" s="200">
        <v>11</v>
      </c>
      <c r="E13" s="200">
        <v>11</v>
      </c>
      <c r="F13" s="192"/>
      <c r="G13" s="192"/>
      <c r="H13" s="363">
        <v>2</v>
      </c>
      <c r="I13" s="363"/>
      <c r="J13" s="363"/>
      <c r="K13" s="363"/>
      <c r="L13" s="363"/>
      <c r="M13" s="363"/>
      <c r="N13" s="363">
        <v>1</v>
      </c>
      <c r="O13" s="363"/>
      <c r="P13" s="363"/>
      <c r="Q13" s="363"/>
      <c r="R13" s="363"/>
      <c r="S13" s="363"/>
      <c r="T13" s="363"/>
      <c r="U13" s="363"/>
      <c r="V13" s="363"/>
      <c r="W13" s="363"/>
      <c r="Z13" s="363"/>
      <c r="AA13" s="363"/>
      <c r="AB13" s="363"/>
      <c r="AC13" s="363"/>
      <c r="AD13" s="363"/>
      <c r="AE13" s="363"/>
      <c r="AF13" s="363"/>
      <c r="AG13" s="363"/>
      <c r="AI13" s="363"/>
      <c r="AJ13" s="363"/>
      <c r="AK13" s="198"/>
      <c r="AL13" s="188">
        <f t="shared" si="1"/>
        <v>8</v>
      </c>
      <c r="AM13" s="188"/>
      <c r="AN13" s="90"/>
    </row>
    <row r="14" spans="1:40" ht="12.75">
      <c r="A14" s="189"/>
      <c r="B14" s="193" t="s">
        <v>74</v>
      </c>
      <c r="C14" s="200">
        <v>110</v>
      </c>
      <c r="E14" s="200">
        <v>105</v>
      </c>
      <c r="F14" s="192">
        <v>5</v>
      </c>
      <c r="G14" s="192"/>
      <c r="H14" s="363">
        <v>31</v>
      </c>
      <c r="I14" s="363">
        <v>1</v>
      </c>
      <c r="J14" s="363"/>
      <c r="K14" s="363">
        <v>1</v>
      </c>
      <c r="L14" s="363"/>
      <c r="M14" s="363"/>
      <c r="N14" s="363">
        <v>4</v>
      </c>
      <c r="O14" s="363"/>
      <c r="P14" s="363"/>
      <c r="Q14" s="363">
        <v>4</v>
      </c>
      <c r="R14" s="363"/>
      <c r="S14" s="363"/>
      <c r="T14" s="363">
        <v>3</v>
      </c>
      <c r="U14" s="363"/>
      <c r="V14" s="363"/>
      <c r="W14" s="363">
        <v>4</v>
      </c>
      <c r="Z14" s="363">
        <v>16</v>
      </c>
      <c r="AA14" s="363"/>
      <c r="AB14" s="363"/>
      <c r="AC14" s="363"/>
      <c r="AD14" s="363"/>
      <c r="AE14" s="363"/>
      <c r="AF14" s="363"/>
      <c r="AG14" s="363"/>
      <c r="AI14" s="363"/>
      <c r="AJ14" s="363"/>
      <c r="AK14" s="198"/>
      <c r="AL14" s="188">
        <f t="shared" si="1"/>
        <v>42</v>
      </c>
      <c r="AM14" s="188">
        <f>F14-(SUM(X14,AA14,AD14,AG14,,I14,L14,O14,R14,U14,AJ14))</f>
        <v>4</v>
      </c>
      <c r="AN14" s="90"/>
    </row>
    <row r="15" spans="1:40" ht="12.75">
      <c r="A15" s="189"/>
      <c r="B15" s="193" t="s">
        <v>15</v>
      </c>
      <c r="C15" s="200">
        <v>15</v>
      </c>
      <c r="E15" s="200">
        <v>12</v>
      </c>
      <c r="F15" s="192">
        <v>3</v>
      </c>
      <c r="G15" s="192"/>
      <c r="H15" s="363">
        <v>2</v>
      </c>
      <c r="I15" s="363">
        <v>1</v>
      </c>
      <c r="J15" s="363"/>
      <c r="K15" s="363">
        <v>2</v>
      </c>
      <c r="L15" s="363">
        <v>1</v>
      </c>
      <c r="M15" s="363"/>
      <c r="N15" s="363"/>
      <c r="O15" s="363"/>
      <c r="P15" s="363"/>
      <c r="Q15" s="363">
        <v>2</v>
      </c>
      <c r="R15" s="363"/>
      <c r="S15" s="363"/>
      <c r="T15" s="363"/>
      <c r="U15" s="363"/>
      <c r="V15" s="363"/>
      <c r="W15" s="363"/>
      <c r="Z15" s="363"/>
      <c r="AA15" s="363"/>
      <c r="AB15" s="363"/>
      <c r="AC15" s="363">
        <v>1</v>
      </c>
      <c r="AD15" s="363"/>
      <c r="AE15" s="363"/>
      <c r="AF15" s="363"/>
      <c r="AG15" s="363"/>
      <c r="AI15" s="363"/>
      <c r="AJ15" s="363"/>
      <c r="AK15" s="198">
        <v>1</v>
      </c>
      <c r="AL15" s="188">
        <f t="shared" si="1"/>
        <v>5</v>
      </c>
      <c r="AM15" s="188">
        <f>F15-(SUM(X15,AA15,AD15,AG15,,I15,L15,O15,R15,U15,AJ15))</f>
        <v>1</v>
      </c>
      <c r="AN15" s="90"/>
    </row>
    <row r="16" spans="1:40" ht="12.75">
      <c r="A16" s="189"/>
      <c r="B16" s="193" t="s">
        <v>16</v>
      </c>
      <c r="C16" s="200">
        <v>11</v>
      </c>
      <c r="E16" s="200">
        <v>10</v>
      </c>
      <c r="F16" s="192">
        <v>1</v>
      </c>
      <c r="G16" s="192"/>
      <c r="H16" s="363">
        <v>2</v>
      </c>
      <c r="I16" s="363"/>
      <c r="J16" s="363"/>
      <c r="K16" s="363">
        <v>1</v>
      </c>
      <c r="L16" s="363"/>
      <c r="M16" s="363"/>
      <c r="N16" s="363">
        <v>1</v>
      </c>
      <c r="O16" s="363">
        <v>1</v>
      </c>
      <c r="P16" s="363"/>
      <c r="Q16" s="363">
        <v>2</v>
      </c>
      <c r="R16" s="363"/>
      <c r="S16" s="363"/>
      <c r="T16" s="363"/>
      <c r="U16" s="363"/>
      <c r="V16" s="363"/>
      <c r="W16" s="363">
        <v>1</v>
      </c>
      <c r="Z16" s="363">
        <v>1</v>
      </c>
      <c r="AA16" s="363"/>
      <c r="AB16" s="363"/>
      <c r="AC16" s="363">
        <v>1</v>
      </c>
      <c r="AD16" s="363"/>
      <c r="AE16" s="363"/>
      <c r="AF16" s="363"/>
      <c r="AG16" s="363"/>
      <c r="AI16" s="363"/>
      <c r="AJ16" s="363"/>
      <c r="AK16" s="198"/>
      <c r="AL16" s="188">
        <f t="shared" si="1"/>
        <v>1</v>
      </c>
      <c r="AM16" s="188"/>
      <c r="AN16" s="90"/>
    </row>
    <row r="17" spans="1:40" ht="12.75">
      <c r="A17" s="189"/>
      <c r="B17" s="193" t="s">
        <v>17</v>
      </c>
      <c r="C17" s="200">
        <v>77</v>
      </c>
      <c r="E17" s="200">
        <v>76</v>
      </c>
      <c r="F17" s="192">
        <v>1</v>
      </c>
      <c r="G17" s="192"/>
      <c r="H17" s="363">
        <v>27</v>
      </c>
      <c r="I17" s="363"/>
      <c r="J17" s="363"/>
      <c r="K17" s="363">
        <v>6</v>
      </c>
      <c r="L17" s="363">
        <v>1</v>
      </c>
      <c r="M17" s="363"/>
      <c r="N17" s="363">
        <v>10</v>
      </c>
      <c r="O17" s="363"/>
      <c r="P17" s="363"/>
      <c r="Q17" s="363">
        <v>5</v>
      </c>
      <c r="R17" s="363"/>
      <c r="S17" s="363"/>
      <c r="T17" s="363">
        <v>1</v>
      </c>
      <c r="U17" s="363"/>
      <c r="V17" s="363"/>
      <c r="W17" s="363">
        <v>1</v>
      </c>
      <c r="Z17" s="363">
        <v>2</v>
      </c>
      <c r="AA17" s="363"/>
      <c r="AB17" s="363"/>
      <c r="AC17" s="363">
        <v>3</v>
      </c>
      <c r="AD17" s="363"/>
      <c r="AE17" s="363"/>
      <c r="AF17" s="363">
        <v>1</v>
      </c>
      <c r="AG17" s="363"/>
      <c r="AI17" s="363">
        <v>2</v>
      </c>
      <c r="AJ17" s="363"/>
      <c r="AK17" s="198">
        <v>1</v>
      </c>
      <c r="AL17" s="188">
        <f t="shared" si="1"/>
        <v>18</v>
      </c>
      <c r="AM17" s="188"/>
      <c r="AN17" s="90"/>
    </row>
    <row r="18" spans="1:40" ht="12.75">
      <c r="A18" s="189"/>
      <c r="B18" s="193" t="s">
        <v>75</v>
      </c>
      <c r="C18" s="200">
        <v>29</v>
      </c>
      <c r="D18" s="88">
        <v>0</v>
      </c>
      <c r="E18" s="200">
        <v>26</v>
      </c>
      <c r="F18" s="192">
        <v>3</v>
      </c>
      <c r="G18" s="192">
        <v>0</v>
      </c>
      <c r="H18" s="363">
        <v>13</v>
      </c>
      <c r="I18" s="363">
        <v>2</v>
      </c>
      <c r="J18" s="363"/>
      <c r="K18" s="363"/>
      <c r="L18" s="363">
        <v>1</v>
      </c>
      <c r="M18" s="363"/>
      <c r="N18" s="363">
        <v>4</v>
      </c>
      <c r="O18" s="363"/>
      <c r="P18" s="363"/>
      <c r="Q18" s="363">
        <v>2</v>
      </c>
      <c r="R18" s="363"/>
      <c r="S18" s="363"/>
      <c r="T18" s="363">
        <v>1</v>
      </c>
      <c r="U18" s="363"/>
      <c r="V18" s="363"/>
      <c r="W18" s="363"/>
      <c r="Z18" s="363"/>
      <c r="AA18" s="363"/>
      <c r="AB18" s="363"/>
      <c r="AC18" s="363">
        <v>1</v>
      </c>
      <c r="AD18" s="363"/>
      <c r="AE18" s="363"/>
      <c r="AF18" s="363"/>
      <c r="AG18" s="363"/>
      <c r="AI18" s="363"/>
      <c r="AJ18" s="363"/>
      <c r="AK18" s="198">
        <v>0</v>
      </c>
      <c r="AL18" s="188">
        <f t="shared" si="1"/>
        <v>5</v>
      </c>
      <c r="AM18" s="188"/>
      <c r="AN18" s="90"/>
    </row>
    <row r="19" spans="1:40" ht="12.75">
      <c r="A19" s="189"/>
      <c r="B19" s="193" t="s">
        <v>76</v>
      </c>
      <c r="C19" s="200">
        <v>41</v>
      </c>
      <c r="D19" s="88">
        <v>0</v>
      </c>
      <c r="E19" s="200">
        <v>37</v>
      </c>
      <c r="F19" s="192">
        <v>4</v>
      </c>
      <c r="G19" s="192">
        <v>0</v>
      </c>
      <c r="H19" s="363">
        <v>16</v>
      </c>
      <c r="I19" s="363">
        <v>3</v>
      </c>
      <c r="J19" s="363"/>
      <c r="K19" s="363">
        <v>2</v>
      </c>
      <c r="L19" s="363"/>
      <c r="M19" s="363"/>
      <c r="N19" s="363">
        <v>2</v>
      </c>
      <c r="O19" s="363"/>
      <c r="P19" s="363"/>
      <c r="Q19" s="363">
        <v>2</v>
      </c>
      <c r="R19" s="363"/>
      <c r="S19" s="363"/>
      <c r="T19" s="363">
        <v>1</v>
      </c>
      <c r="U19" s="363"/>
      <c r="V19" s="363"/>
      <c r="W19" s="363"/>
      <c r="Z19" s="363">
        <v>1</v>
      </c>
      <c r="AA19" s="363"/>
      <c r="AB19" s="363"/>
      <c r="AC19" s="363"/>
      <c r="AD19" s="363"/>
      <c r="AE19" s="363"/>
      <c r="AF19" s="363">
        <v>1</v>
      </c>
      <c r="AG19" s="363"/>
      <c r="AI19" s="363">
        <v>1</v>
      </c>
      <c r="AJ19" s="363"/>
      <c r="AK19" s="198">
        <v>1</v>
      </c>
      <c r="AL19" s="188">
        <f t="shared" si="1"/>
        <v>11</v>
      </c>
      <c r="AM19" s="188">
        <f>F19-(SUM(X19,AA19,AD19,AG19,,I19,L19,O19,R19,U19,AJ19))</f>
        <v>1</v>
      </c>
      <c r="AN19" s="90"/>
    </row>
    <row r="20" spans="1:40" ht="12.75">
      <c r="A20" s="189"/>
      <c r="B20" s="193" t="s">
        <v>20</v>
      </c>
      <c r="C20" s="200">
        <v>35</v>
      </c>
      <c r="E20" s="200">
        <v>33</v>
      </c>
      <c r="F20" s="192">
        <v>2</v>
      </c>
      <c r="G20" s="192"/>
      <c r="H20" s="363">
        <v>8</v>
      </c>
      <c r="I20" s="363"/>
      <c r="J20" s="363"/>
      <c r="K20" s="363">
        <v>4</v>
      </c>
      <c r="L20" s="363"/>
      <c r="M20" s="363"/>
      <c r="N20" s="363">
        <v>7</v>
      </c>
      <c r="O20" s="363">
        <v>1</v>
      </c>
      <c r="P20" s="363"/>
      <c r="Q20" s="363">
        <v>1</v>
      </c>
      <c r="R20" s="363"/>
      <c r="S20" s="363"/>
      <c r="T20" s="363">
        <v>2</v>
      </c>
      <c r="U20" s="363"/>
      <c r="V20" s="363"/>
      <c r="W20" s="363">
        <v>2</v>
      </c>
      <c r="Z20" s="363"/>
      <c r="AA20" s="363"/>
      <c r="AB20" s="363"/>
      <c r="AC20" s="363"/>
      <c r="AD20" s="363"/>
      <c r="AE20" s="363"/>
      <c r="AF20" s="363">
        <v>2</v>
      </c>
      <c r="AG20" s="363"/>
      <c r="AI20" s="363">
        <v>1</v>
      </c>
      <c r="AJ20" s="363"/>
      <c r="AK20" s="198">
        <v>1</v>
      </c>
      <c r="AL20" s="188">
        <f t="shared" si="1"/>
        <v>6</v>
      </c>
      <c r="AM20" s="188">
        <f>F20-(SUM(X20,AA20,AD20,AG20,,I20,L20,O20,R20,U20,AJ20))</f>
        <v>1</v>
      </c>
      <c r="AN20" s="90"/>
    </row>
    <row r="21" spans="1:40" ht="12.75">
      <c r="A21" s="189"/>
      <c r="B21" s="193" t="s">
        <v>21</v>
      </c>
      <c r="C21" s="200">
        <v>93</v>
      </c>
      <c r="E21" s="200">
        <v>89</v>
      </c>
      <c r="F21" s="192">
        <v>4</v>
      </c>
      <c r="G21" s="192"/>
      <c r="H21" s="363">
        <v>40</v>
      </c>
      <c r="I21" s="363">
        <v>2</v>
      </c>
      <c r="J21" s="363"/>
      <c r="K21" s="363">
        <v>15</v>
      </c>
      <c r="L21" s="363"/>
      <c r="M21" s="363"/>
      <c r="N21" s="363">
        <v>6</v>
      </c>
      <c r="O21" s="363"/>
      <c r="P21" s="363"/>
      <c r="Q21" s="363">
        <v>6</v>
      </c>
      <c r="R21" s="363"/>
      <c r="S21" s="363"/>
      <c r="T21" s="363"/>
      <c r="U21" s="363"/>
      <c r="V21" s="363"/>
      <c r="W21" s="363">
        <v>7</v>
      </c>
      <c r="X21" s="88">
        <v>1</v>
      </c>
      <c r="Z21" s="363"/>
      <c r="AA21" s="363"/>
      <c r="AB21" s="363"/>
      <c r="AC21" s="363">
        <v>2</v>
      </c>
      <c r="AD21" s="363"/>
      <c r="AE21" s="363"/>
      <c r="AF21" s="363"/>
      <c r="AG21" s="363"/>
      <c r="AI21" s="363"/>
      <c r="AJ21" s="363"/>
      <c r="AK21" s="198"/>
      <c r="AL21" s="188">
        <f t="shared" si="1"/>
        <v>13</v>
      </c>
      <c r="AM21" s="188">
        <f>F21-(SUM(X21,AA21,AD21,AG21,,I21,L21,O21,R21,U21,AJ21))</f>
        <v>1</v>
      </c>
      <c r="AN21" s="90"/>
    </row>
    <row r="22" spans="1:40" ht="12.75">
      <c r="A22" s="189"/>
      <c r="B22" s="193" t="s">
        <v>22</v>
      </c>
      <c r="C22" s="200">
        <v>21</v>
      </c>
      <c r="E22" s="200">
        <v>19</v>
      </c>
      <c r="F22" s="192">
        <v>2</v>
      </c>
      <c r="G22" s="192"/>
      <c r="H22" s="363">
        <v>7</v>
      </c>
      <c r="I22" s="363">
        <v>2</v>
      </c>
      <c r="J22" s="363"/>
      <c r="K22" s="363">
        <v>3</v>
      </c>
      <c r="L22" s="363"/>
      <c r="M22" s="363"/>
      <c r="N22" s="363"/>
      <c r="O22" s="363"/>
      <c r="P22" s="363"/>
      <c r="Q22" s="363">
        <v>1</v>
      </c>
      <c r="R22" s="363"/>
      <c r="S22" s="363"/>
      <c r="T22" s="363"/>
      <c r="U22" s="363"/>
      <c r="V22" s="363"/>
      <c r="W22" s="363">
        <v>1</v>
      </c>
      <c r="Z22" s="363">
        <v>2</v>
      </c>
      <c r="AA22" s="363"/>
      <c r="AB22" s="363"/>
      <c r="AC22" s="363">
        <v>1</v>
      </c>
      <c r="AD22" s="363"/>
      <c r="AE22" s="363"/>
      <c r="AF22" s="363"/>
      <c r="AG22" s="363"/>
      <c r="AI22" s="363"/>
      <c r="AJ22" s="363"/>
      <c r="AK22" s="198"/>
      <c r="AL22" s="188">
        <f t="shared" si="1"/>
        <v>4</v>
      </c>
      <c r="AM22" s="188"/>
      <c r="AN22" s="90"/>
    </row>
    <row r="23" spans="1:40" ht="12.75">
      <c r="A23" s="189"/>
      <c r="B23" s="193" t="s">
        <v>23</v>
      </c>
      <c r="C23" s="200">
        <v>49</v>
      </c>
      <c r="E23" s="200">
        <v>47</v>
      </c>
      <c r="F23" s="192">
        <v>2</v>
      </c>
      <c r="G23" s="192"/>
      <c r="H23" s="363">
        <v>17</v>
      </c>
      <c r="I23" s="363">
        <v>1</v>
      </c>
      <c r="J23" s="363"/>
      <c r="K23" s="363">
        <v>4</v>
      </c>
      <c r="L23" s="363">
        <v>1</v>
      </c>
      <c r="M23" s="363"/>
      <c r="N23" s="363">
        <v>6</v>
      </c>
      <c r="O23" s="363"/>
      <c r="P23" s="363"/>
      <c r="Q23" s="363">
        <v>1</v>
      </c>
      <c r="R23" s="363"/>
      <c r="S23" s="363"/>
      <c r="T23" s="363"/>
      <c r="U23" s="363"/>
      <c r="V23" s="363"/>
      <c r="W23" s="363">
        <v>2</v>
      </c>
      <c r="Z23" s="363"/>
      <c r="AA23" s="363"/>
      <c r="AB23" s="363"/>
      <c r="AC23" s="363">
        <v>2</v>
      </c>
      <c r="AD23" s="363"/>
      <c r="AE23" s="363"/>
      <c r="AF23" s="363"/>
      <c r="AG23" s="363"/>
      <c r="AI23" s="363"/>
      <c r="AJ23" s="363"/>
      <c r="AK23" s="198">
        <v>2</v>
      </c>
      <c r="AL23" s="188">
        <f t="shared" si="1"/>
        <v>15</v>
      </c>
      <c r="AM23" s="188"/>
      <c r="AN23" s="90"/>
    </row>
    <row r="24" spans="1:40" ht="12.75">
      <c r="A24" s="189"/>
      <c r="B24" s="193" t="s">
        <v>24</v>
      </c>
      <c r="C24" s="200">
        <v>123</v>
      </c>
      <c r="E24" s="200">
        <v>116</v>
      </c>
      <c r="F24" s="192">
        <v>7</v>
      </c>
      <c r="G24" s="192"/>
      <c r="H24" s="363">
        <v>49</v>
      </c>
      <c r="I24" s="363">
        <v>4</v>
      </c>
      <c r="J24" s="363"/>
      <c r="K24" s="363">
        <v>18</v>
      </c>
      <c r="L24" s="363">
        <v>1</v>
      </c>
      <c r="M24" s="363"/>
      <c r="N24" s="363">
        <v>17</v>
      </c>
      <c r="O24" s="363">
        <v>2</v>
      </c>
      <c r="P24" s="363"/>
      <c r="Q24" s="363">
        <v>4</v>
      </c>
      <c r="R24" s="363"/>
      <c r="S24" s="363"/>
      <c r="T24" s="363">
        <v>5</v>
      </c>
      <c r="U24" s="363"/>
      <c r="V24" s="363"/>
      <c r="W24" s="363">
        <v>3</v>
      </c>
      <c r="Z24" s="363"/>
      <c r="AA24" s="363"/>
      <c r="AB24" s="363"/>
      <c r="AC24" s="363">
        <v>5</v>
      </c>
      <c r="AD24" s="363"/>
      <c r="AE24" s="363"/>
      <c r="AF24" s="363">
        <v>1</v>
      </c>
      <c r="AG24" s="363"/>
      <c r="AI24" s="363">
        <v>1</v>
      </c>
      <c r="AJ24" s="363"/>
      <c r="AK24" s="198">
        <v>3</v>
      </c>
      <c r="AL24" s="188">
        <f t="shared" si="1"/>
        <v>13</v>
      </c>
      <c r="AM24" s="188"/>
      <c r="AN24" s="90"/>
    </row>
    <row r="25" spans="1:40" ht="12.75">
      <c r="A25" s="189"/>
      <c r="B25" s="193" t="s">
        <v>77</v>
      </c>
      <c r="C25" s="200">
        <v>126</v>
      </c>
      <c r="E25" s="200">
        <v>113</v>
      </c>
      <c r="F25" s="192">
        <v>13</v>
      </c>
      <c r="G25" s="192"/>
      <c r="H25" s="363">
        <v>52</v>
      </c>
      <c r="I25" s="363">
        <v>11</v>
      </c>
      <c r="J25" s="363"/>
      <c r="K25" s="363">
        <v>11</v>
      </c>
      <c r="L25" s="363"/>
      <c r="M25" s="363"/>
      <c r="N25" s="363">
        <v>9</v>
      </c>
      <c r="O25" s="363"/>
      <c r="P25" s="363"/>
      <c r="Q25" s="363">
        <v>7</v>
      </c>
      <c r="R25" s="363"/>
      <c r="S25" s="363"/>
      <c r="T25" s="363">
        <v>6</v>
      </c>
      <c r="U25" s="363"/>
      <c r="V25" s="363"/>
      <c r="W25" s="363">
        <v>4</v>
      </c>
      <c r="Z25" s="363">
        <v>2</v>
      </c>
      <c r="AA25" s="363"/>
      <c r="AB25" s="363"/>
      <c r="AC25" s="363">
        <v>5</v>
      </c>
      <c r="AD25" s="363">
        <v>2</v>
      </c>
      <c r="AE25" s="363"/>
      <c r="AF25" s="363">
        <v>1</v>
      </c>
      <c r="AG25" s="363"/>
      <c r="AI25" s="363">
        <v>1</v>
      </c>
      <c r="AJ25" s="363"/>
      <c r="AK25" s="198">
        <v>2</v>
      </c>
      <c r="AL25" s="188">
        <f t="shared" si="1"/>
        <v>15</v>
      </c>
      <c r="AM25" s="188"/>
      <c r="AN25" s="90"/>
    </row>
    <row r="26" spans="1:40" ht="12.75">
      <c r="A26" s="189"/>
      <c r="B26" s="193" t="s">
        <v>78</v>
      </c>
      <c r="C26" s="200">
        <v>70</v>
      </c>
      <c r="E26" s="200">
        <v>64</v>
      </c>
      <c r="F26" s="192">
        <v>6</v>
      </c>
      <c r="G26" s="192"/>
      <c r="H26" s="363">
        <v>25</v>
      </c>
      <c r="I26" s="363">
        <v>5</v>
      </c>
      <c r="J26" s="363"/>
      <c r="K26" s="363">
        <v>9</v>
      </c>
      <c r="L26" s="363"/>
      <c r="M26" s="363"/>
      <c r="N26" s="363">
        <v>5</v>
      </c>
      <c r="O26" s="363"/>
      <c r="P26" s="363"/>
      <c r="Q26" s="363">
        <v>4</v>
      </c>
      <c r="R26" s="363"/>
      <c r="S26" s="363"/>
      <c r="T26" s="363">
        <v>4</v>
      </c>
      <c r="U26" s="363"/>
      <c r="V26" s="363"/>
      <c r="W26" s="363"/>
      <c r="Z26" s="363">
        <v>1</v>
      </c>
      <c r="AA26" s="363"/>
      <c r="AB26" s="363"/>
      <c r="AC26" s="363"/>
      <c r="AD26" s="363">
        <v>1</v>
      </c>
      <c r="AE26" s="363"/>
      <c r="AF26" s="363"/>
      <c r="AG26" s="363"/>
      <c r="AI26" s="363"/>
      <c r="AJ26" s="363"/>
      <c r="AK26" s="198"/>
      <c r="AL26" s="188">
        <f t="shared" si="1"/>
        <v>16</v>
      </c>
      <c r="AM26" s="188"/>
      <c r="AN26" s="90"/>
    </row>
    <row r="27" spans="1:40" ht="12.75">
      <c r="A27" s="189"/>
      <c r="B27" s="193" t="s">
        <v>27</v>
      </c>
      <c r="C27" s="200">
        <v>39</v>
      </c>
      <c r="E27" s="200">
        <v>36</v>
      </c>
      <c r="F27" s="192">
        <v>3</v>
      </c>
      <c r="G27" s="192"/>
      <c r="H27" s="363">
        <v>17</v>
      </c>
      <c r="I27" s="363"/>
      <c r="J27" s="363"/>
      <c r="K27" s="363">
        <v>2</v>
      </c>
      <c r="L27" s="363"/>
      <c r="M27" s="363"/>
      <c r="N27" s="363">
        <v>2</v>
      </c>
      <c r="O27" s="363">
        <v>1</v>
      </c>
      <c r="P27" s="363"/>
      <c r="Q27" s="363">
        <v>2</v>
      </c>
      <c r="R27" s="363"/>
      <c r="S27" s="363"/>
      <c r="T27" s="363">
        <v>1</v>
      </c>
      <c r="U27" s="363"/>
      <c r="V27" s="363"/>
      <c r="W27" s="363">
        <v>1</v>
      </c>
      <c r="Z27" s="363">
        <v>1</v>
      </c>
      <c r="AA27" s="363"/>
      <c r="AB27" s="363"/>
      <c r="AC27" s="363">
        <v>1</v>
      </c>
      <c r="AD27" s="363"/>
      <c r="AE27" s="363"/>
      <c r="AF27" s="363"/>
      <c r="AG27" s="363"/>
      <c r="AI27" s="363">
        <v>1</v>
      </c>
      <c r="AJ27" s="363"/>
      <c r="AK27" s="198">
        <v>1</v>
      </c>
      <c r="AL27" s="188">
        <f t="shared" si="1"/>
        <v>8</v>
      </c>
      <c r="AM27" s="188">
        <f>F27-(SUM(X27,AA27,AD27,AG27,,I27,L27,O27,R27,U27,AJ27))</f>
        <v>2</v>
      </c>
      <c r="AN27" s="90"/>
    </row>
    <row r="28" spans="1:40" ht="12.75">
      <c r="A28" s="189"/>
      <c r="B28" s="193" t="s">
        <v>28</v>
      </c>
      <c r="C28" s="200">
        <v>18</v>
      </c>
      <c r="E28" s="200">
        <v>16</v>
      </c>
      <c r="F28" s="192">
        <v>2</v>
      </c>
      <c r="G28" s="192"/>
      <c r="H28" s="363">
        <v>4</v>
      </c>
      <c r="I28" s="363"/>
      <c r="J28" s="363"/>
      <c r="K28" s="363">
        <v>2</v>
      </c>
      <c r="L28" s="363"/>
      <c r="M28" s="363"/>
      <c r="N28" s="363"/>
      <c r="O28" s="363"/>
      <c r="P28" s="363"/>
      <c r="Q28" s="363">
        <v>1</v>
      </c>
      <c r="R28" s="363"/>
      <c r="S28" s="363"/>
      <c r="T28" s="363">
        <v>2</v>
      </c>
      <c r="U28" s="363">
        <v>1</v>
      </c>
      <c r="V28" s="363"/>
      <c r="W28" s="363"/>
      <c r="Z28" s="363">
        <v>2</v>
      </c>
      <c r="AA28" s="363"/>
      <c r="AB28" s="363"/>
      <c r="AC28" s="363"/>
      <c r="AD28" s="363"/>
      <c r="AE28" s="363"/>
      <c r="AF28" s="363"/>
      <c r="AG28" s="363"/>
      <c r="AI28" s="363"/>
      <c r="AJ28" s="363"/>
      <c r="AK28" s="198">
        <v>1</v>
      </c>
      <c r="AL28" s="188">
        <f t="shared" si="1"/>
        <v>5</v>
      </c>
      <c r="AM28" s="188">
        <f>F28-(SUM(X28,AA28,AD28,AG28,,I28,L28,O28,R28,U28,AJ28))</f>
        <v>1</v>
      </c>
      <c r="AN28" s="90"/>
    </row>
    <row r="29" spans="1:40" ht="12.75">
      <c r="A29" s="189"/>
      <c r="B29" s="193" t="s">
        <v>29</v>
      </c>
      <c r="C29" s="200">
        <v>20</v>
      </c>
      <c r="E29" s="200">
        <v>18</v>
      </c>
      <c r="F29" s="192">
        <v>2</v>
      </c>
      <c r="G29" s="192"/>
      <c r="H29" s="363">
        <v>11</v>
      </c>
      <c r="I29" s="363">
        <v>1</v>
      </c>
      <c r="J29" s="363"/>
      <c r="K29" s="363">
        <v>1</v>
      </c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Z29" s="363"/>
      <c r="AA29" s="363"/>
      <c r="AB29" s="363"/>
      <c r="AC29" s="363"/>
      <c r="AD29" s="363">
        <v>1</v>
      </c>
      <c r="AE29" s="363"/>
      <c r="AF29" s="363"/>
      <c r="AG29" s="363"/>
      <c r="AI29" s="363">
        <v>1</v>
      </c>
      <c r="AJ29" s="363"/>
      <c r="AK29" s="198"/>
      <c r="AL29" s="188">
        <f t="shared" si="1"/>
        <v>5</v>
      </c>
      <c r="AM29" s="188"/>
      <c r="AN29" s="90"/>
    </row>
    <row r="30" spans="1:40" ht="12.75">
      <c r="A30" s="189"/>
      <c r="B30" s="193" t="s">
        <v>30</v>
      </c>
      <c r="C30" s="200">
        <v>83</v>
      </c>
      <c r="E30" s="200">
        <v>73</v>
      </c>
      <c r="F30" s="192">
        <v>10</v>
      </c>
      <c r="G30" s="192"/>
      <c r="H30" s="363">
        <v>27</v>
      </c>
      <c r="I30" s="363">
        <v>4</v>
      </c>
      <c r="J30" s="363"/>
      <c r="K30" s="363">
        <v>15</v>
      </c>
      <c r="L30" s="363"/>
      <c r="M30" s="363"/>
      <c r="N30" s="363">
        <v>9</v>
      </c>
      <c r="O30" s="363">
        <v>1</v>
      </c>
      <c r="P30" s="363"/>
      <c r="Q30" s="363">
        <v>3</v>
      </c>
      <c r="R30" s="363">
        <v>1</v>
      </c>
      <c r="S30" s="363"/>
      <c r="T30" s="363">
        <v>5</v>
      </c>
      <c r="U30" s="363"/>
      <c r="V30" s="363"/>
      <c r="W30" s="363">
        <v>1</v>
      </c>
      <c r="Z30" s="363">
        <v>1</v>
      </c>
      <c r="AA30" s="363"/>
      <c r="AB30" s="363"/>
      <c r="AC30" s="363">
        <v>2</v>
      </c>
      <c r="AD30" s="363"/>
      <c r="AE30" s="363"/>
      <c r="AF30" s="363">
        <v>4</v>
      </c>
      <c r="AG30" s="363"/>
      <c r="AI30" s="363">
        <v>1</v>
      </c>
      <c r="AJ30" s="363"/>
      <c r="AK30" s="198">
        <v>2</v>
      </c>
      <c r="AL30" s="188">
        <f t="shared" si="1"/>
        <v>5</v>
      </c>
      <c r="AM30" s="188">
        <f>F30-(SUM(X30,AA30,AD30,AG30,,I30,L30,O30,R30,U30,AJ30))</f>
        <v>4</v>
      </c>
      <c r="AN30" s="90"/>
    </row>
    <row r="31" spans="1:40" ht="12.75">
      <c r="A31" s="189"/>
      <c r="B31" s="193" t="s">
        <v>31</v>
      </c>
      <c r="C31" s="200">
        <v>16</v>
      </c>
      <c r="E31" s="200">
        <v>15</v>
      </c>
      <c r="F31" s="192">
        <v>1</v>
      </c>
      <c r="G31" s="192"/>
      <c r="H31" s="363">
        <v>6</v>
      </c>
      <c r="I31" s="363"/>
      <c r="J31" s="363"/>
      <c r="K31" s="363"/>
      <c r="L31" s="363"/>
      <c r="M31" s="363"/>
      <c r="N31" s="363"/>
      <c r="O31" s="363">
        <v>1</v>
      </c>
      <c r="P31" s="363"/>
      <c r="Q31" s="363">
        <v>2</v>
      </c>
      <c r="R31" s="363"/>
      <c r="S31" s="363"/>
      <c r="T31" s="363"/>
      <c r="U31" s="363"/>
      <c r="V31" s="363"/>
      <c r="W31" s="363">
        <v>1</v>
      </c>
      <c r="Z31" s="363"/>
      <c r="AA31" s="363"/>
      <c r="AB31" s="363"/>
      <c r="AC31" s="363">
        <v>1</v>
      </c>
      <c r="AD31" s="363"/>
      <c r="AE31" s="363"/>
      <c r="AF31" s="363"/>
      <c r="AG31" s="363"/>
      <c r="AI31" s="363"/>
      <c r="AJ31" s="363"/>
      <c r="AK31" s="198"/>
      <c r="AL31" s="188">
        <f t="shared" si="1"/>
        <v>5</v>
      </c>
      <c r="AM31" s="188"/>
      <c r="AN31" s="90"/>
    </row>
    <row r="32" spans="1:40" ht="12.75">
      <c r="A32" s="189"/>
      <c r="B32" s="193" t="s">
        <v>32</v>
      </c>
      <c r="C32" s="200">
        <v>50</v>
      </c>
      <c r="E32" s="200">
        <v>45</v>
      </c>
      <c r="F32" s="192">
        <v>5</v>
      </c>
      <c r="G32" s="192"/>
      <c r="H32" s="363">
        <v>27</v>
      </c>
      <c r="I32" s="363">
        <v>3</v>
      </c>
      <c r="J32" s="363"/>
      <c r="K32" s="363">
        <v>2</v>
      </c>
      <c r="L32" s="363">
        <v>2</v>
      </c>
      <c r="M32" s="363"/>
      <c r="N32" s="363">
        <v>3</v>
      </c>
      <c r="O32" s="363"/>
      <c r="P32" s="363"/>
      <c r="Q32" s="363"/>
      <c r="R32" s="363"/>
      <c r="S32" s="363"/>
      <c r="T32" s="363">
        <v>3</v>
      </c>
      <c r="U32" s="363"/>
      <c r="V32" s="363"/>
      <c r="W32" s="363"/>
      <c r="Z32" s="363"/>
      <c r="AA32" s="363"/>
      <c r="AB32" s="363"/>
      <c r="AC32" s="363"/>
      <c r="AD32" s="363"/>
      <c r="AE32" s="363"/>
      <c r="AF32" s="363">
        <v>1</v>
      </c>
      <c r="AG32" s="363"/>
      <c r="AI32" s="363"/>
      <c r="AJ32" s="363"/>
      <c r="AK32" s="198">
        <v>1</v>
      </c>
      <c r="AL32" s="188">
        <f t="shared" si="1"/>
        <v>9</v>
      </c>
      <c r="AM32" s="188"/>
      <c r="AN32" s="90"/>
    </row>
    <row r="33" spans="1:40" ht="12.75">
      <c r="A33" s="189"/>
      <c r="B33" s="193" t="s">
        <v>33</v>
      </c>
      <c r="C33" s="200">
        <v>25</v>
      </c>
      <c r="E33" s="200">
        <v>25</v>
      </c>
      <c r="F33" s="192"/>
      <c r="G33" s="192"/>
      <c r="H33" s="363">
        <v>15</v>
      </c>
      <c r="I33" s="363"/>
      <c r="J33" s="363"/>
      <c r="K33" s="363">
        <v>2</v>
      </c>
      <c r="L33" s="363"/>
      <c r="M33" s="363"/>
      <c r="N33" s="363"/>
      <c r="O33" s="363"/>
      <c r="P33" s="363"/>
      <c r="Q33" s="363">
        <v>3</v>
      </c>
      <c r="R33" s="363"/>
      <c r="S33" s="363"/>
      <c r="T33" s="363">
        <v>1</v>
      </c>
      <c r="U33" s="363"/>
      <c r="V33" s="363"/>
      <c r="W33" s="363"/>
      <c r="Z33" s="363"/>
      <c r="AA33" s="363"/>
      <c r="AB33" s="363"/>
      <c r="AC33" s="363"/>
      <c r="AD33" s="363"/>
      <c r="AE33" s="363"/>
      <c r="AF33" s="363">
        <v>1</v>
      </c>
      <c r="AG33" s="363"/>
      <c r="AI33" s="363"/>
      <c r="AJ33" s="363"/>
      <c r="AK33" s="198"/>
      <c r="AL33" s="188">
        <f t="shared" si="1"/>
        <v>3</v>
      </c>
      <c r="AM33" s="188"/>
      <c r="AN33" s="90"/>
    </row>
    <row r="34" spans="1:40" ht="12.75">
      <c r="A34" s="189"/>
      <c r="B34" s="193" t="s">
        <v>34</v>
      </c>
      <c r="C34" s="200">
        <v>21</v>
      </c>
      <c r="E34" s="200">
        <v>20</v>
      </c>
      <c r="F34" s="192">
        <v>1</v>
      </c>
      <c r="G34" s="192"/>
      <c r="H34" s="363">
        <v>9</v>
      </c>
      <c r="I34" s="363"/>
      <c r="J34" s="363"/>
      <c r="K34" s="363">
        <v>1</v>
      </c>
      <c r="L34" s="363"/>
      <c r="M34" s="363"/>
      <c r="N34" s="363"/>
      <c r="O34" s="363"/>
      <c r="P34" s="363"/>
      <c r="Q34" s="363">
        <v>1</v>
      </c>
      <c r="R34" s="363"/>
      <c r="S34" s="363"/>
      <c r="T34" s="363">
        <v>1</v>
      </c>
      <c r="U34" s="363"/>
      <c r="V34" s="363"/>
      <c r="W34" s="363">
        <v>1</v>
      </c>
      <c r="Z34" s="363"/>
      <c r="AA34" s="363"/>
      <c r="AB34" s="363"/>
      <c r="AC34" s="363">
        <v>1</v>
      </c>
      <c r="AD34" s="363">
        <v>1</v>
      </c>
      <c r="AE34" s="363"/>
      <c r="AF34" s="363"/>
      <c r="AG34" s="363"/>
      <c r="AI34" s="363">
        <v>1</v>
      </c>
      <c r="AJ34" s="363"/>
      <c r="AK34" s="198"/>
      <c r="AL34" s="188">
        <f t="shared" si="1"/>
        <v>5</v>
      </c>
      <c r="AM34" s="188"/>
      <c r="AN34" s="90"/>
    </row>
    <row r="35" spans="1:40" ht="12.75">
      <c r="A35" s="189"/>
      <c r="B35" s="193" t="s">
        <v>35</v>
      </c>
      <c r="C35" s="200">
        <v>36</v>
      </c>
      <c r="E35" s="200">
        <v>33</v>
      </c>
      <c r="F35" s="192">
        <v>3</v>
      </c>
      <c r="G35" s="192"/>
      <c r="H35" s="363">
        <v>13</v>
      </c>
      <c r="I35" s="363"/>
      <c r="J35" s="363"/>
      <c r="K35" s="363">
        <v>3</v>
      </c>
      <c r="L35" s="363">
        <v>2</v>
      </c>
      <c r="M35" s="363"/>
      <c r="N35" s="363">
        <v>5</v>
      </c>
      <c r="O35" s="363">
        <v>1</v>
      </c>
      <c r="P35" s="363"/>
      <c r="Q35" s="363"/>
      <c r="R35" s="363"/>
      <c r="S35" s="363"/>
      <c r="T35" s="363">
        <v>3</v>
      </c>
      <c r="U35" s="363"/>
      <c r="V35" s="363"/>
      <c r="W35" s="363">
        <v>1</v>
      </c>
      <c r="Z35" s="363"/>
      <c r="AA35" s="363"/>
      <c r="AB35" s="363"/>
      <c r="AC35" s="363"/>
      <c r="AD35" s="363"/>
      <c r="AE35" s="363"/>
      <c r="AF35" s="363"/>
      <c r="AG35" s="363"/>
      <c r="AI35" s="363"/>
      <c r="AJ35" s="363"/>
      <c r="AK35" s="198"/>
      <c r="AL35" s="188">
        <f t="shared" si="1"/>
        <v>8</v>
      </c>
      <c r="AM35" s="188"/>
      <c r="AN35" s="90"/>
    </row>
    <row r="36" spans="1:40" ht="12.75">
      <c r="A36" s="189"/>
      <c r="B36" s="193" t="s">
        <v>36</v>
      </c>
      <c r="C36" s="200">
        <v>117</v>
      </c>
      <c r="E36" s="200">
        <v>98</v>
      </c>
      <c r="F36" s="192">
        <v>19</v>
      </c>
      <c r="G36" s="192"/>
      <c r="H36" s="363">
        <v>49</v>
      </c>
      <c r="I36" s="363">
        <v>6</v>
      </c>
      <c r="J36" s="363"/>
      <c r="K36" s="363">
        <v>5</v>
      </c>
      <c r="L36" s="363"/>
      <c r="M36" s="363"/>
      <c r="N36" s="363">
        <v>11</v>
      </c>
      <c r="O36" s="363">
        <v>1</v>
      </c>
      <c r="P36" s="363"/>
      <c r="Q36" s="363">
        <v>5</v>
      </c>
      <c r="R36" s="363"/>
      <c r="S36" s="363"/>
      <c r="T36" s="363">
        <v>1</v>
      </c>
      <c r="U36" s="363"/>
      <c r="V36" s="363"/>
      <c r="W36" s="363">
        <v>3</v>
      </c>
      <c r="X36" s="88">
        <v>1</v>
      </c>
      <c r="Z36" s="363">
        <v>6</v>
      </c>
      <c r="AA36" s="363"/>
      <c r="AB36" s="363"/>
      <c r="AC36" s="363">
        <v>1</v>
      </c>
      <c r="AD36" s="363"/>
      <c r="AE36" s="363"/>
      <c r="AF36" s="363">
        <v>3</v>
      </c>
      <c r="AG36" s="363"/>
      <c r="AI36" s="363">
        <v>3</v>
      </c>
      <c r="AJ36" s="363"/>
      <c r="AK36" s="198">
        <v>2</v>
      </c>
      <c r="AL36" s="188">
        <f t="shared" si="1"/>
        <v>11</v>
      </c>
      <c r="AM36" s="188">
        <f>F36-(SUM(X36,AA36,AD36,AG36,,I36,L36,O36,R36,U36,AJ36))</f>
        <v>11</v>
      </c>
      <c r="AN36" s="90"/>
    </row>
    <row r="37" spans="1:40" ht="12.75">
      <c r="A37" s="189"/>
      <c r="B37" s="193" t="s">
        <v>37</v>
      </c>
      <c r="C37" s="200">
        <v>49</v>
      </c>
      <c r="E37" s="200">
        <v>46</v>
      </c>
      <c r="F37" s="192">
        <v>3</v>
      </c>
      <c r="G37" s="192"/>
      <c r="H37" s="363">
        <v>16</v>
      </c>
      <c r="I37" s="363">
        <v>1</v>
      </c>
      <c r="J37" s="363"/>
      <c r="K37" s="363">
        <v>5</v>
      </c>
      <c r="L37" s="363"/>
      <c r="M37" s="363"/>
      <c r="N37" s="363">
        <v>3</v>
      </c>
      <c r="O37" s="363">
        <v>1</v>
      </c>
      <c r="P37" s="363"/>
      <c r="Q37" s="363">
        <v>2</v>
      </c>
      <c r="R37" s="363"/>
      <c r="S37" s="363"/>
      <c r="T37" s="363">
        <v>2</v>
      </c>
      <c r="U37" s="363"/>
      <c r="V37" s="363"/>
      <c r="W37" s="363">
        <v>3</v>
      </c>
      <c r="Z37" s="363">
        <v>1</v>
      </c>
      <c r="AA37" s="363"/>
      <c r="AB37" s="363"/>
      <c r="AC37" s="363">
        <v>3</v>
      </c>
      <c r="AD37" s="363"/>
      <c r="AE37" s="363"/>
      <c r="AF37" s="363">
        <v>2</v>
      </c>
      <c r="AG37" s="363"/>
      <c r="AI37" s="363"/>
      <c r="AJ37" s="363"/>
      <c r="AK37" s="198">
        <v>1</v>
      </c>
      <c r="AL37" s="188">
        <f t="shared" si="1"/>
        <v>9</v>
      </c>
      <c r="AM37" s="188">
        <f>F37-(SUM(X37,AA37,AD37,AG37,,I37,L37,O37,R37,U37,AJ37))</f>
        <v>1</v>
      </c>
      <c r="AN37" s="90"/>
    </row>
    <row r="38" spans="1:40" ht="12.75">
      <c r="A38" s="189"/>
      <c r="B38" s="193" t="s">
        <v>38</v>
      </c>
      <c r="C38" s="200">
        <v>19</v>
      </c>
      <c r="E38" s="200">
        <v>19</v>
      </c>
      <c r="F38" s="192"/>
      <c r="G38" s="192"/>
      <c r="H38" s="363">
        <v>8</v>
      </c>
      <c r="I38" s="363"/>
      <c r="J38" s="363"/>
      <c r="K38" s="363">
        <v>3</v>
      </c>
      <c r="L38" s="363"/>
      <c r="M38" s="363"/>
      <c r="N38" s="363">
        <v>1</v>
      </c>
      <c r="O38" s="363"/>
      <c r="P38" s="363"/>
      <c r="Q38" s="363"/>
      <c r="R38" s="363"/>
      <c r="S38" s="363"/>
      <c r="T38" s="363"/>
      <c r="U38" s="363"/>
      <c r="V38" s="363"/>
      <c r="W38" s="363">
        <v>2</v>
      </c>
      <c r="Z38" s="363">
        <v>1</v>
      </c>
      <c r="AA38" s="363"/>
      <c r="AB38" s="363"/>
      <c r="AC38" s="363">
        <v>1</v>
      </c>
      <c r="AD38" s="363"/>
      <c r="AE38" s="363"/>
      <c r="AF38" s="363"/>
      <c r="AG38" s="363"/>
      <c r="AI38" s="363"/>
      <c r="AJ38" s="363"/>
      <c r="AK38" s="198"/>
      <c r="AL38" s="188">
        <f t="shared" si="1"/>
        <v>3</v>
      </c>
      <c r="AM38" s="188"/>
      <c r="AN38" s="90"/>
    </row>
    <row r="39" spans="1:40" ht="12.75">
      <c r="A39" s="189"/>
      <c r="B39" s="193" t="s">
        <v>39</v>
      </c>
      <c r="C39" s="200">
        <v>56</v>
      </c>
      <c r="E39" s="200">
        <v>49</v>
      </c>
      <c r="F39" s="192">
        <v>7</v>
      </c>
      <c r="G39" s="192"/>
      <c r="H39" s="363">
        <v>24</v>
      </c>
      <c r="I39" s="363">
        <v>2</v>
      </c>
      <c r="J39" s="363"/>
      <c r="K39" s="363">
        <v>5</v>
      </c>
      <c r="L39" s="363">
        <v>1</v>
      </c>
      <c r="M39" s="363"/>
      <c r="N39" s="363">
        <v>3</v>
      </c>
      <c r="O39" s="363">
        <v>1</v>
      </c>
      <c r="P39" s="363"/>
      <c r="Q39" s="363">
        <v>1</v>
      </c>
      <c r="R39" s="363">
        <v>2</v>
      </c>
      <c r="S39" s="363"/>
      <c r="T39" s="363">
        <v>2</v>
      </c>
      <c r="U39" s="363"/>
      <c r="V39" s="363"/>
      <c r="W39" s="363">
        <v>1</v>
      </c>
      <c r="Z39" s="363">
        <v>2</v>
      </c>
      <c r="AA39" s="363"/>
      <c r="AB39" s="363"/>
      <c r="AC39" s="363">
        <v>1</v>
      </c>
      <c r="AD39" s="363"/>
      <c r="AE39" s="363"/>
      <c r="AF39" s="363"/>
      <c r="AG39" s="363"/>
      <c r="AI39" s="363">
        <v>1</v>
      </c>
      <c r="AJ39" s="363"/>
      <c r="AK39" s="198">
        <v>1</v>
      </c>
      <c r="AL39" s="188">
        <f t="shared" si="1"/>
        <v>9</v>
      </c>
      <c r="AM39" s="188">
        <f>F39-(SUM(X39,AA39,AD39,AG39,,I39,L39,O39,R39,U39,AJ39))</f>
        <v>1</v>
      </c>
      <c r="AN39" s="90"/>
    </row>
    <row r="40" spans="1:40" ht="12.75">
      <c r="A40" s="189"/>
      <c r="B40" s="193" t="s">
        <v>40</v>
      </c>
      <c r="C40" s="200">
        <v>9</v>
      </c>
      <c r="E40" s="200">
        <v>9</v>
      </c>
      <c r="F40" s="192"/>
      <c r="G40" s="192"/>
      <c r="H40" s="363">
        <v>5</v>
      </c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>
        <v>1</v>
      </c>
      <c r="U40" s="363"/>
      <c r="V40" s="363"/>
      <c r="W40" s="363"/>
      <c r="Z40" s="363"/>
      <c r="AA40" s="363"/>
      <c r="AB40" s="363"/>
      <c r="AC40" s="363"/>
      <c r="AD40" s="363"/>
      <c r="AE40" s="363"/>
      <c r="AF40" s="363"/>
      <c r="AG40" s="363"/>
      <c r="AI40" s="363"/>
      <c r="AJ40" s="363"/>
      <c r="AK40" s="198"/>
      <c r="AL40" s="188">
        <f t="shared" si="1"/>
        <v>3</v>
      </c>
      <c r="AM40" s="188"/>
      <c r="AN40" s="90"/>
    </row>
    <row r="41" spans="1:40" ht="12.75">
      <c r="A41" s="189"/>
      <c r="B41" s="193" t="s">
        <v>41</v>
      </c>
      <c r="C41" s="200">
        <v>45</v>
      </c>
      <c r="E41" s="200">
        <v>42</v>
      </c>
      <c r="F41" s="192">
        <v>3</v>
      </c>
      <c r="G41" s="192"/>
      <c r="H41" s="363">
        <v>18</v>
      </c>
      <c r="I41" s="363">
        <v>2</v>
      </c>
      <c r="J41" s="363"/>
      <c r="K41" s="363">
        <v>1</v>
      </c>
      <c r="L41" s="363"/>
      <c r="M41" s="363"/>
      <c r="N41" s="363">
        <v>3</v>
      </c>
      <c r="O41" s="363">
        <v>1</v>
      </c>
      <c r="P41" s="363"/>
      <c r="Q41" s="363"/>
      <c r="R41" s="363"/>
      <c r="S41" s="363"/>
      <c r="T41" s="363">
        <v>5</v>
      </c>
      <c r="U41" s="363"/>
      <c r="V41" s="363"/>
      <c r="W41" s="363">
        <v>2</v>
      </c>
      <c r="Z41" s="363">
        <v>2</v>
      </c>
      <c r="AA41" s="363"/>
      <c r="AB41" s="363"/>
      <c r="AC41" s="363">
        <v>1</v>
      </c>
      <c r="AD41" s="363"/>
      <c r="AE41" s="363"/>
      <c r="AF41" s="363"/>
      <c r="AG41" s="363"/>
      <c r="AI41" s="363"/>
      <c r="AJ41" s="363"/>
      <c r="AK41" s="198"/>
      <c r="AL41" s="188">
        <f t="shared" si="1"/>
        <v>10</v>
      </c>
      <c r="AM41" s="188"/>
      <c r="AN41" s="90"/>
    </row>
    <row r="42" spans="1:40" ht="12.75">
      <c r="A42" s="189"/>
      <c r="B42" s="193" t="s">
        <v>42</v>
      </c>
      <c r="C42" s="200">
        <v>40</v>
      </c>
      <c r="E42" s="200">
        <v>38</v>
      </c>
      <c r="F42" s="192">
        <v>2</v>
      </c>
      <c r="G42" s="192"/>
      <c r="H42" s="363">
        <v>17</v>
      </c>
      <c r="I42" s="363">
        <v>2</v>
      </c>
      <c r="J42" s="363"/>
      <c r="K42" s="363">
        <v>5</v>
      </c>
      <c r="L42" s="363"/>
      <c r="M42" s="363"/>
      <c r="N42" s="363">
        <v>2</v>
      </c>
      <c r="O42" s="363"/>
      <c r="P42" s="363"/>
      <c r="Q42" s="363">
        <v>2</v>
      </c>
      <c r="R42" s="363"/>
      <c r="S42" s="363"/>
      <c r="T42" s="363">
        <v>2</v>
      </c>
      <c r="U42" s="363"/>
      <c r="V42" s="363"/>
      <c r="W42" s="363">
        <v>1</v>
      </c>
      <c r="Z42" s="363">
        <v>1</v>
      </c>
      <c r="AA42" s="363"/>
      <c r="AB42" s="363"/>
      <c r="AC42" s="363">
        <v>1</v>
      </c>
      <c r="AD42" s="363"/>
      <c r="AE42" s="363"/>
      <c r="AF42" s="363">
        <v>2</v>
      </c>
      <c r="AG42" s="363"/>
      <c r="AI42" s="363"/>
      <c r="AJ42" s="363"/>
      <c r="AK42" s="198">
        <v>1</v>
      </c>
      <c r="AL42" s="188">
        <f t="shared" si="1"/>
        <v>5</v>
      </c>
      <c r="AM42" s="188"/>
      <c r="AN42" s="90"/>
    </row>
    <row r="43" spans="1:40" ht="12.75">
      <c r="A43" s="189"/>
      <c r="B43" s="193" t="s">
        <v>43</v>
      </c>
      <c r="C43" s="200">
        <v>16</v>
      </c>
      <c r="E43" s="200">
        <v>16</v>
      </c>
      <c r="F43" s="192"/>
      <c r="G43" s="192"/>
      <c r="H43" s="363">
        <v>2</v>
      </c>
      <c r="I43" s="363"/>
      <c r="J43" s="363"/>
      <c r="K43" s="363">
        <v>1</v>
      </c>
      <c r="L43" s="363"/>
      <c r="M43" s="363"/>
      <c r="N43" s="363">
        <v>4</v>
      </c>
      <c r="O43" s="363"/>
      <c r="P43" s="363"/>
      <c r="Q43" s="363"/>
      <c r="R43" s="363"/>
      <c r="S43" s="363"/>
      <c r="T43" s="363">
        <v>3</v>
      </c>
      <c r="U43" s="363"/>
      <c r="V43" s="363"/>
      <c r="W43" s="363">
        <v>1</v>
      </c>
      <c r="Z43" s="363"/>
      <c r="AA43" s="363"/>
      <c r="AB43" s="363"/>
      <c r="AC43" s="363"/>
      <c r="AD43" s="363"/>
      <c r="AE43" s="363"/>
      <c r="AF43" s="363"/>
      <c r="AG43" s="363"/>
      <c r="AI43" s="363"/>
      <c r="AJ43" s="363"/>
      <c r="AK43" s="198"/>
      <c r="AL43" s="188">
        <f t="shared" si="1"/>
        <v>5</v>
      </c>
      <c r="AM43" s="188"/>
      <c r="AN43" s="90"/>
    </row>
    <row r="44" spans="1:40" ht="12.75">
      <c r="A44" s="189"/>
      <c r="B44" s="193" t="s">
        <v>44</v>
      </c>
      <c r="C44" s="200">
        <v>41</v>
      </c>
      <c r="E44" s="200">
        <v>39</v>
      </c>
      <c r="F44" s="192">
        <v>2</v>
      </c>
      <c r="G44" s="192"/>
      <c r="H44" s="363">
        <v>7</v>
      </c>
      <c r="I44" s="363"/>
      <c r="J44" s="363"/>
      <c r="K44" s="363">
        <v>3</v>
      </c>
      <c r="L44" s="363">
        <v>1</v>
      </c>
      <c r="M44" s="363"/>
      <c r="N44" s="363">
        <v>6</v>
      </c>
      <c r="O44" s="363">
        <v>1</v>
      </c>
      <c r="P44" s="363"/>
      <c r="Q44" s="363">
        <v>2</v>
      </c>
      <c r="R44" s="363"/>
      <c r="S44" s="363"/>
      <c r="T44" s="363">
        <v>6</v>
      </c>
      <c r="U44" s="363"/>
      <c r="V44" s="363"/>
      <c r="W44" s="363">
        <v>2</v>
      </c>
      <c r="Z44" s="363"/>
      <c r="AA44" s="363"/>
      <c r="AB44" s="363"/>
      <c r="AC44" s="363"/>
      <c r="AD44" s="363"/>
      <c r="AE44" s="363"/>
      <c r="AF44" s="363"/>
      <c r="AG44" s="363"/>
      <c r="AH44" s="363"/>
      <c r="AI44" s="363"/>
      <c r="AJ44" s="363"/>
      <c r="AK44" s="198">
        <v>1</v>
      </c>
      <c r="AL44" s="188">
        <f t="shared" si="1"/>
        <v>13</v>
      </c>
      <c r="AM44" s="188"/>
      <c r="AN44" s="90"/>
    </row>
    <row r="45" spans="1:40" ht="6.75" customHeight="1" thickBot="1">
      <c r="A45" s="194"/>
      <c r="B45" s="517"/>
      <c r="C45" s="531"/>
      <c r="D45" s="531"/>
      <c r="E45" s="531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  <c r="W45" s="531"/>
      <c r="X45" s="531"/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31"/>
      <c r="AN45" s="90"/>
    </row>
    <row r="46" spans="1:40" s="99" customFormat="1" ht="15" customHeight="1">
      <c r="A46" s="717" t="s">
        <v>79</v>
      </c>
      <c r="B46" s="717"/>
      <c r="C46" s="717"/>
      <c r="D46" s="717"/>
      <c r="E46" s="717"/>
      <c r="F46" s="717"/>
      <c r="G46" s="717"/>
      <c r="H46" s="717"/>
      <c r="I46" s="717"/>
      <c r="J46" s="717"/>
      <c r="K46" s="717"/>
      <c r="L46" s="717"/>
      <c r="M46" s="717"/>
      <c r="N46" s="717"/>
      <c r="O46" s="717"/>
      <c r="P46" s="717"/>
      <c r="Q46" s="717"/>
      <c r="R46" s="717"/>
      <c r="S46" s="717"/>
      <c r="T46" s="717"/>
      <c r="U46" s="717"/>
      <c r="V46" s="717"/>
      <c r="W46" s="717"/>
      <c r="X46" s="717"/>
      <c r="Y46" s="717"/>
      <c r="Z46" s="717"/>
      <c r="AA46" s="717"/>
      <c r="AB46" s="717"/>
      <c r="AC46" s="717"/>
      <c r="AD46" s="717"/>
      <c r="AE46" s="717"/>
      <c r="AF46" s="717"/>
      <c r="AG46" s="717"/>
      <c r="AH46" s="717"/>
      <c r="AI46" s="717"/>
      <c r="AJ46" s="717"/>
      <c r="AK46" s="717"/>
      <c r="AL46" s="717"/>
      <c r="AM46" s="717"/>
      <c r="AN46" s="90"/>
    </row>
    <row r="47" spans="1:40" s="99" customFormat="1" ht="12">
      <c r="A47" s="724" t="s">
        <v>536</v>
      </c>
      <c r="B47" s="724"/>
      <c r="C47" s="724"/>
      <c r="D47" s="724"/>
      <c r="E47" s="724"/>
      <c r="F47" s="724"/>
      <c r="G47" s="724"/>
      <c r="H47" s="724"/>
      <c r="I47" s="724"/>
      <c r="J47" s="724"/>
      <c r="K47" s="724"/>
      <c r="L47" s="724"/>
      <c r="M47" s="724"/>
      <c r="N47" s="724"/>
      <c r="O47" s="724"/>
      <c r="P47" s="724"/>
      <c r="Q47" s="724"/>
      <c r="R47" s="724"/>
      <c r="S47" s="724"/>
      <c r="T47" s="724"/>
      <c r="U47" s="724"/>
      <c r="V47" s="724"/>
      <c r="W47" s="724"/>
      <c r="X47" s="724"/>
      <c r="Y47" s="724"/>
      <c r="Z47" s="724"/>
      <c r="AA47" s="724"/>
      <c r="AB47" s="724"/>
      <c r="AC47" s="724"/>
      <c r="AD47" s="724"/>
      <c r="AE47" s="724"/>
      <c r="AF47" s="724"/>
      <c r="AG47" s="724"/>
      <c r="AH47" s="724"/>
      <c r="AI47" s="724"/>
      <c r="AJ47" s="724"/>
      <c r="AK47" s="724"/>
      <c r="AL47" s="724"/>
      <c r="AM47" s="724"/>
      <c r="AN47" s="90"/>
    </row>
    <row r="48" spans="1:40" ht="12.75">
      <c r="A48" s="141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204"/>
      <c r="M48" s="204"/>
      <c r="N48" s="204"/>
      <c r="O48" s="89"/>
      <c r="P48" s="89"/>
      <c r="Q48" s="89"/>
      <c r="R48" s="89"/>
      <c r="S48" s="89"/>
      <c r="T48" s="89"/>
      <c r="U48" s="89"/>
      <c r="V48" s="89"/>
      <c r="W48" s="89"/>
      <c r="X48" s="204"/>
      <c r="Y48" s="204"/>
      <c r="Z48" s="204"/>
      <c r="AA48" s="204"/>
      <c r="AB48" s="204"/>
      <c r="AC48" s="89"/>
      <c r="AD48" s="89"/>
      <c r="AE48" s="89"/>
      <c r="AF48" s="89"/>
      <c r="AG48" s="89"/>
      <c r="AH48" s="89"/>
      <c r="AI48" s="89"/>
      <c r="AJ48" s="89"/>
      <c r="AK48" s="204"/>
      <c r="AL48" s="89"/>
      <c r="AM48" s="89"/>
      <c r="AN48" s="90"/>
    </row>
    <row r="49" spans="1:40" ht="12.75">
      <c r="A49" s="89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90"/>
    </row>
    <row r="50" spans="1:40" ht="17.25" customHeight="1">
      <c r="A50" s="90"/>
      <c r="B50" s="9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90"/>
    </row>
    <row r="51" spans="1:40" ht="12.75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</row>
    <row r="52" spans="1:29" ht="12.7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Q52" s="90"/>
      <c r="R52" s="90"/>
      <c r="S52" s="90"/>
      <c r="W52" s="90"/>
      <c r="X52" s="90"/>
      <c r="Y52" s="90"/>
      <c r="Z52" s="90"/>
      <c r="AA52" s="90"/>
      <c r="AB52" s="90"/>
      <c r="AC52" s="90"/>
    </row>
    <row r="53" spans="1:29" ht="12.75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Q53" s="90"/>
      <c r="R53" s="90"/>
      <c r="S53" s="90"/>
      <c r="U53" s="90"/>
      <c r="V53" s="90"/>
      <c r="W53" s="90"/>
      <c r="X53" s="90"/>
      <c r="Y53" s="90"/>
      <c r="Z53" s="90"/>
      <c r="AA53" s="90"/>
      <c r="AB53" s="90"/>
      <c r="AC53" s="90"/>
    </row>
    <row r="54" spans="1:39" ht="12.75">
      <c r="A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Q54" s="90"/>
      <c r="R54" s="90"/>
      <c r="S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</row>
    <row r="55" spans="1:39" ht="12.75">
      <c r="A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Q55" s="90"/>
      <c r="R55" s="90"/>
      <c r="S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J55" s="90"/>
      <c r="AK55" s="90"/>
      <c r="AM55" s="90"/>
    </row>
    <row r="56" spans="1:39" ht="12.75">
      <c r="A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Q56" s="90"/>
      <c r="R56" s="90"/>
      <c r="S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M56" s="90"/>
    </row>
    <row r="57" spans="1:39" ht="12.75">
      <c r="A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Q57" s="90"/>
      <c r="R57" s="90"/>
      <c r="S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J57" s="90"/>
      <c r="AK57" s="90"/>
      <c r="AM57" s="90"/>
    </row>
    <row r="58" spans="1:37" ht="12.75">
      <c r="A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Q58" s="90"/>
      <c r="R58" s="90"/>
      <c r="S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</row>
    <row r="59" spans="1:39" ht="12.75">
      <c r="A59" s="90"/>
      <c r="H59" s="90"/>
      <c r="I59" s="90"/>
      <c r="J59" s="90"/>
      <c r="K59" s="90"/>
      <c r="L59" s="90"/>
      <c r="M59" s="90"/>
      <c r="Q59" s="90"/>
      <c r="R59" s="90"/>
      <c r="S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</row>
    <row r="60" spans="9:39" ht="12.75">
      <c r="I60" s="90"/>
      <c r="J60" s="90"/>
      <c r="K60" s="90"/>
      <c r="L60" s="90"/>
      <c r="M60" s="90"/>
      <c r="Q60" s="90"/>
      <c r="R60" s="90"/>
      <c r="S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</row>
    <row r="61" spans="9:39" ht="12.75">
      <c r="I61" s="90"/>
      <c r="J61" s="90"/>
      <c r="K61" s="90"/>
      <c r="Q61" s="90"/>
      <c r="R61" s="90"/>
      <c r="S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K61" s="90"/>
      <c r="AL61" s="90"/>
      <c r="AM61" s="90"/>
    </row>
    <row r="62" spans="8:39" ht="12.75">
      <c r="H62" s="90"/>
      <c r="I62" s="90"/>
      <c r="J62" s="90"/>
      <c r="K62" s="90"/>
      <c r="L62" s="90"/>
      <c r="M62" s="90"/>
      <c r="Q62" s="90"/>
      <c r="R62" s="90"/>
      <c r="S62" s="90"/>
      <c r="W62" s="90"/>
      <c r="X62" s="90"/>
      <c r="Y62" s="90"/>
      <c r="Z62" s="90"/>
      <c r="AA62" s="90"/>
      <c r="AB62" s="90"/>
      <c r="AC62" s="90"/>
      <c r="AD62" s="90"/>
      <c r="AE62" s="90"/>
      <c r="AG62" s="90"/>
      <c r="AH62" s="90"/>
      <c r="AJ62" s="90"/>
      <c r="AK62" s="90"/>
      <c r="AL62" s="90"/>
      <c r="AM62" s="90"/>
    </row>
    <row r="63" spans="8:39" ht="12.75">
      <c r="H63" s="90"/>
      <c r="K63" s="90"/>
      <c r="L63" s="90"/>
      <c r="M63" s="90"/>
      <c r="Q63" s="90"/>
      <c r="R63" s="90"/>
      <c r="S63" s="90"/>
      <c r="X63" s="90"/>
      <c r="Y63" s="90"/>
      <c r="Z63" s="90"/>
      <c r="AA63" s="90"/>
      <c r="AB63" s="90"/>
      <c r="AC63" s="90"/>
      <c r="AD63" s="90"/>
      <c r="AE63" s="90"/>
      <c r="AG63" s="90"/>
      <c r="AH63" s="90"/>
      <c r="AI63" s="90"/>
      <c r="AJ63" s="90"/>
      <c r="AK63" s="90"/>
      <c r="AM63" s="90"/>
    </row>
    <row r="64" spans="8:39" ht="12.75">
      <c r="H64" s="90"/>
      <c r="I64" s="90"/>
      <c r="J64" s="90"/>
      <c r="K64" s="90"/>
      <c r="L64" s="90"/>
      <c r="M64" s="90"/>
      <c r="Q64" s="90"/>
      <c r="R64" s="90"/>
      <c r="S64" s="90"/>
      <c r="X64" s="90"/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J64" s="90"/>
      <c r="AK64" s="90"/>
      <c r="AL64" s="90"/>
      <c r="AM64" s="90"/>
    </row>
    <row r="65" spans="9:39" ht="12.75">
      <c r="I65" s="90"/>
      <c r="J65" s="90"/>
      <c r="K65" s="90"/>
      <c r="L65" s="90"/>
      <c r="M65" s="90"/>
      <c r="Q65" s="90"/>
      <c r="X65" s="90"/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L65" s="90"/>
      <c r="AM65" s="90"/>
    </row>
    <row r="66" spans="12:39" ht="12.75">
      <c r="L66" s="90"/>
      <c r="M66" s="90"/>
      <c r="Q66" s="90"/>
      <c r="R66" s="90"/>
      <c r="S66" s="90"/>
      <c r="X66" s="90"/>
      <c r="Y66" s="90"/>
      <c r="Z66" s="90"/>
      <c r="AC66" s="90"/>
      <c r="AD66" s="90"/>
      <c r="AE66" s="90"/>
      <c r="AG66" s="90"/>
      <c r="AH66" s="90"/>
      <c r="AJ66" s="90"/>
      <c r="AM66" s="90"/>
    </row>
    <row r="67" spans="9:39" ht="12.75">
      <c r="I67" s="90"/>
      <c r="J67" s="90"/>
      <c r="K67" s="90"/>
      <c r="R67" s="90"/>
      <c r="S67" s="90"/>
      <c r="X67" s="90"/>
      <c r="Y67" s="90"/>
      <c r="Z67" s="90"/>
      <c r="AC67" s="90"/>
      <c r="AD67" s="90"/>
      <c r="AE67" s="90"/>
      <c r="AF67" s="90"/>
      <c r="AG67" s="90"/>
      <c r="AH67" s="90"/>
      <c r="AI67" s="90"/>
      <c r="AJ67" s="90"/>
      <c r="AK67" s="90"/>
      <c r="AM67" s="90"/>
    </row>
    <row r="68" spans="24:39" ht="12.75">
      <c r="X68" s="90"/>
      <c r="Y68" s="90"/>
      <c r="Z68" s="90"/>
      <c r="AA68" s="90"/>
      <c r="AB68" s="90"/>
      <c r="AF68" s="90"/>
      <c r="AI68" s="90"/>
      <c r="AJ68" s="90"/>
      <c r="AK68" s="90"/>
      <c r="AM68" s="90"/>
    </row>
    <row r="69" spans="12:39" ht="12.75">
      <c r="L69" s="90"/>
      <c r="M69" s="90"/>
      <c r="Q69" s="90"/>
      <c r="R69" s="90"/>
      <c r="S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J69" s="90"/>
      <c r="AK69" s="90"/>
      <c r="AM69" s="90"/>
    </row>
    <row r="70" spans="12:39" ht="12.75">
      <c r="L70" s="90"/>
      <c r="M70" s="90"/>
      <c r="Q70" s="90"/>
      <c r="R70" s="90"/>
      <c r="S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</row>
    <row r="71" spans="12:39" ht="12.75">
      <c r="L71" s="90"/>
      <c r="M71" s="90"/>
      <c r="Q71" s="90"/>
      <c r="R71" s="90"/>
      <c r="S71" s="90"/>
      <c r="W71" s="90"/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J71" s="90"/>
      <c r="AK71" s="90"/>
      <c r="AM71" s="90"/>
    </row>
    <row r="72" spans="12:37" ht="12.75">
      <c r="L72" s="90"/>
      <c r="M72" s="90"/>
      <c r="Q72" s="90"/>
      <c r="R72" s="90"/>
      <c r="S72" s="90"/>
      <c r="X72" s="90"/>
      <c r="Y72" s="90"/>
      <c r="Z72" s="90"/>
      <c r="AA72" s="90"/>
      <c r="AB72" s="90"/>
      <c r="AC72" s="90"/>
      <c r="AD72" s="90"/>
      <c r="AE72" s="90"/>
      <c r="AG72" s="90"/>
      <c r="AH72" s="90"/>
      <c r="AJ72" s="90"/>
      <c r="AK72" s="90"/>
    </row>
    <row r="73" spans="12:39" ht="12.75">
      <c r="L73" s="90"/>
      <c r="M73" s="90"/>
      <c r="Q73" s="90"/>
      <c r="R73" s="90"/>
      <c r="S73" s="90"/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J73" s="90"/>
      <c r="AK73" s="90"/>
      <c r="AL73" s="90"/>
      <c r="AM73" s="90"/>
    </row>
    <row r="74" spans="12:39" ht="12.75">
      <c r="L74" s="90"/>
      <c r="M74" s="90"/>
      <c r="Q74" s="90"/>
      <c r="R74" s="90"/>
      <c r="S74" s="90"/>
      <c r="W74" s="90"/>
      <c r="X74" s="90"/>
      <c r="Y74" s="90"/>
      <c r="AA74" s="90"/>
      <c r="AB74" s="90"/>
      <c r="AC74" s="90"/>
      <c r="AD74" s="90"/>
      <c r="AE74" s="90"/>
      <c r="AF74" s="90"/>
      <c r="AG74" s="90"/>
      <c r="AH74" s="90"/>
      <c r="AJ74" s="90"/>
      <c r="AK74" s="90"/>
      <c r="AL74" s="90"/>
      <c r="AM74" s="90"/>
    </row>
    <row r="75" spans="12:39" ht="12.75">
      <c r="L75" s="90"/>
      <c r="M75" s="90"/>
      <c r="Q75" s="90"/>
      <c r="R75" s="90"/>
      <c r="S75" s="90"/>
      <c r="X75" s="90"/>
      <c r="Y75" s="90"/>
      <c r="Z75" s="90"/>
      <c r="AA75" s="90"/>
      <c r="AB75" s="90"/>
      <c r="AC75" s="90"/>
      <c r="AD75" s="90"/>
      <c r="AE75" s="90"/>
      <c r="AG75" s="90"/>
      <c r="AH75" s="90"/>
      <c r="AI75" s="90"/>
      <c r="AJ75" s="90"/>
      <c r="AK75" s="90"/>
      <c r="AL75" s="90"/>
      <c r="AM75" s="90"/>
    </row>
    <row r="76" spans="12:39" ht="12.75">
      <c r="L76" s="90"/>
      <c r="M76" s="90"/>
      <c r="Q76" s="90"/>
      <c r="R76" s="90"/>
      <c r="S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</row>
    <row r="77" spans="17:39" ht="12.75">
      <c r="Q77" s="90"/>
      <c r="R77" s="90"/>
      <c r="S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</row>
    <row r="78" spans="23:39" ht="12.75"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J78" s="90"/>
      <c r="AK78" s="90"/>
      <c r="AL78" s="90"/>
      <c r="AM78" s="90"/>
    </row>
    <row r="79" spans="17:39" ht="12.75">
      <c r="Q79" s="90"/>
      <c r="R79" s="90"/>
      <c r="S79" s="90"/>
      <c r="X79" s="90"/>
      <c r="Y79" s="90"/>
      <c r="Z79" s="90"/>
      <c r="AC79" s="90"/>
      <c r="AD79" s="90"/>
      <c r="AE79" s="90"/>
      <c r="AF79" s="90"/>
      <c r="AG79" s="90"/>
      <c r="AH79" s="90"/>
      <c r="AI79" s="90"/>
      <c r="AJ79" s="90"/>
      <c r="AK79" s="90"/>
      <c r="AM79" s="90"/>
    </row>
    <row r="80" spans="17:39" ht="12.75">
      <c r="Q80" s="90"/>
      <c r="R80" s="90"/>
      <c r="S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J80" s="90"/>
      <c r="AK80" s="90"/>
      <c r="AL80" s="90"/>
      <c r="AM80" s="90"/>
    </row>
    <row r="81" spans="17:39" ht="12.75">
      <c r="Q81" s="90"/>
      <c r="R81" s="90"/>
      <c r="S81" s="90"/>
      <c r="X81" s="90"/>
      <c r="Y81" s="90"/>
      <c r="Z81" s="90"/>
      <c r="AA81" s="90"/>
      <c r="AB81" s="90"/>
      <c r="AC81" s="90"/>
      <c r="AD81" s="90"/>
      <c r="AE81" s="90"/>
      <c r="AG81" s="90"/>
      <c r="AH81" s="90"/>
      <c r="AJ81" s="90"/>
      <c r="AK81" s="90"/>
      <c r="AL81" s="90"/>
      <c r="AM81" s="90"/>
    </row>
    <row r="82" spans="17:39" ht="12.75">
      <c r="Q82" s="90"/>
      <c r="R82" s="90"/>
      <c r="S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</row>
    <row r="83" spans="17:39" ht="12.75">
      <c r="Q83" s="90"/>
      <c r="R83" s="90"/>
      <c r="S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</row>
    <row r="84" spans="17:39" ht="12.75">
      <c r="Q84" s="90"/>
      <c r="R84" s="90"/>
      <c r="S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J84" s="90"/>
      <c r="AK84" s="90"/>
      <c r="AL84" s="90"/>
      <c r="AM84" s="90"/>
    </row>
    <row r="85" spans="17:39" ht="12.75">
      <c r="Q85" s="90"/>
      <c r="R85" s="90"/>
      <c r="S85" s="90"/>
      <c r="X85" s="90"/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</row>
    <row r="86" spans="17:39" ht="12.75">
      <c r="Q86" s="90"/>
      <c r="R86" s="90"/>
      <c r="S86" s="90"/>
      <c r="W86" s="90"/>
      <c r="X86" s="90"/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  <c r="AL86" s="90"/>
      <c r="AM86" s="90"/>
    </row>
    <row r="87" spans="17:39" ht="12.75">
      <c r="Q87" s="90"/>
      <c r="R87" s="90"/>
      <c r="S87" s="90"/>
      <c r="W87" s="90"/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M87" s="90"/>
    </row>
    <row r="88" spans="17:39" ht="12.75">
      <c r="Q88" s="90"/>
      <c r="R88" s="90"/>
      <c r="S88" s="90"/>
      <c r="W88" s="90"/>
      <c r="X88" s="90"/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  <c r="AL88" s="90"/>
      <c r="AM88" s="90"/>
    </row>
    <row r="89" spans="17:39" ht="12.75">
      <c r="Q89" s="90"/>
      <c r="R89" s="90"/>
      <c r="S89" s="90"/>
      <c r="W89" s="90"/>
      <c r="X89" s="90"/>
      <c r="Y89" s="90"/>
      <c r="Z89" s="90"/>
      <c r="AC89" s="90"/>
      <c r="AD89" s="90"/>
      <c r="AE89" s="90"/>
      <c r="AF89" s="90"/>
      <c r="AG89" s="90"/>
      <c r="AH89" s="90"/>
      <c r="AI89" s="90"/>
      <c r="AJ89" s="90"/>
      <c r="AK89" s="90"/>
      <c r="AM89" s="90"/>
    </row>
    <row r="90" spans="17:39" ht="12.75">
      <c r="Q90" s="90"/>
      <c r="R90" s="90"/>
      <c r="S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M90" s="90"/>
    </row>
    <row r="91" spans="17:39" ht="12.75">
      <c r="Q91" s="90"/>
      <c r="R91" s="90"/>
      <c r="S91" s="90"/>
      <c r="W91" s="90"/>
      <c r="X91" s="90"/>
      <c r="Y91" s="90"/>
      <c r="Z91" s="90"/>
      <c r="AA91" s="90"/>
      <c r="AB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</row>
    <row r="92" spans="17:39" ht="12.75">
      <c r="Q92" s="90"/>
      <c r="R92" s="90"/>
      <c r="S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</row>
    <row r="99" ht="12.75">
      <c r="AJ99" s="90"/>
    </row>
    <row r="100" spans="11:36" ht="12.75">
      <c r="K100" s="90"/>
      <c r="L100" s="90"/>
      <c r="M100" s="90"/>
      <c r="O100" s="90"/>
      <c r="P100" s="90"/>
      <c r="Q100" s="90"/>
      <c r="T100" s="90"/>
      <c r="U100" s="90"/>
      <c r="V100" s="90"/>
      <c r="X100" s="90"/>
      <c r="Y100" s="90"/>
      <c r="Z100" s="90"/>
      <c r="AC100" s="90"/>
      <c r="AD100" s="90"/>
      <c r="AE100" s="90"/>
      <c r="AG100" s="90"/>
      <c r="AH100" s="90"/>
      <c r="AI100" s="90"/>
      <c r="AJ100" s="90"/>
    </row>
    <row r="101" spans="9:36" ht="12.75"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</row>
    <row r="102" spans="9:36" ht="12.75"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</row>
    <row r="103" spans="9:36" ht="12.75">
      <c r="I103" s="90"/>
      <c r="J103" s="90"/>
      <c r="K103" s="90"/>
      <c r="L103" s="90"/>
      <c r="M103" s="90"/>
      <c r="Z103" s="90"/>
      <c r="AD103" s="90"/>
      <c r="AE103" s="90"/>
      <c r="AI103" s="90"/>
      <c r="AJ103" s="90"/>
    </row>
    <row r="104" spans="9:36" ht="12.75"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</row>
    <row r="105" spans="9:36" ht="12.75">
      <c r="I105" s="90"/>
      <c r="J105" s="90"/>
      <c r="K105" s="90"/>
      <c r="L105" s="90"/>
      <c r="M105" s="90"/>
      <c r="R105" s="90"/>
      <c r="S105" s="90"/>
      <c r="T105" s="90"/>
      <c r="U105" s="90"/>
      <c r="V105" s="90"/>
      <c r="AA105" s="90"/>
      <c r="AB105" s="90"/>
      <c r="AC105" s="90"/>
      <c r="AD105" s="90"/>
      <c r="AE105" s="90"/>
      <c r="AI105" s="90"/>
      <c r="AJ105" s="90"/>
    </row>
    <row r="106" spans="9:36" ht="12.75"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</row>
    <row r="107" spans="9:36" ht="12.75"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</row>
    <row r="108" spans="9:36" ht="12.75"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F108" s="90"/>
      <c r="AG108" s="90"/>
      <c r="AH108" s="90"/>
      <c r="AI108" s="90"/>
      <c r="AJ108" s="90"/>
    </row>
    <row r="109" spans="9:36" ht="12.75"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</row>
    <row r="110" spans="9:36" ht="12.75"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F110" s="90"/>
      <c r="AG110" s="90"/>
      <c r="AH110" s="90"/>
      <c r="AI110" s="90"/>
      <c r="AJ110" s="90"/>
    </row>
    <row r="111" spans="9:36" ht="12.75"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F111" s="90"/>
      <c r="AG111" s="90"/>
      <c r="AH111" s="90"/>
      <c r="AI111" s="90"/>
      <c r="AJ111" s="90"/>
    </row>
    <row r="112" spans="9:36" ht="12.75"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</row>
    <row r="113" spans="9:36" ht="12.75"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</row>
    <row r="114" spans="14:36" ht="12.75"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</row>
    <row r="115" spans="9:36" ht="12.75"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</row>
    <row r="116" spans="9:36" ht="12.75"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</row>
    <row r="117" spans="9:36" ht="12.75"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</row>
    <row r="118" spans="9:36" ht="12.75"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</row>
    <row r="119" spans="9:36" ht="12.75"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F119" s="90"/>
      <c r="AG119" s="90"/>
      <c r="AH119" s="90"/>
      <c r="AI119" s="90"/>
      <c r="AJ119" s="90"/>
    </row>
    <row r="120" spans="9:36" ht="12.75"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</row>
    <row r="121" spans="9:36" ht="12.75"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</row>
    <row r="122" spans="9:36" ht="12.75"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</row>
    <row r="123" spans="9:36" ht="12.75"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F123" s="90"/>
      <c r="AG123" s="90"/>
      <c r="AH123" s="90"/>
      <c r="AI123" s="90"/>
      <c r="AJ123" s="90"/>
    </row>
    <row r="124" spans="14:36" ht="12.75"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</row>
    <row r="125" spans="9:36" ht="12.75"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F125" s="90"/>
      <c r="AG125" s="90"/>
      <c r="AH125" s="90"/>
      <c r="AI125" s="90"/>
      <c r="AJ125" s="90"/>
    </row>
    <row r="126" spans="9:36" ht="12.75">
      <c r="I126" s="90"/>
      <c r="J126" s="90"/>
      <c r="K126" s="90"/>
      <c r="L126" s="90"/>
      <c r="M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90"/>
      <c r="AE126" s="90"/>
      <c r="AI126" s="90"/>
      <c r="AJ126" s="90"/>
    </row>
    <row r="127" spans="9:36" ht="12.75"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</row>
    <row r="128" spans="9:36" ht="12.75"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</row>
    <row r="129" spans="9:36" ht="12.75"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</row>
    <row r="130" spans="9:36" ht="12.75"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</row>
    <row r="131" spans="9:36" ht="12.75"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</row>
    <row r="132" spans="9:36" ht="12.75"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</row>
    <row r="133" spans="9:36" ht="12.75"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</row>
    <row r="134" spans="9:36" ht="12.75"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</row>
    <row r="135" spans="9:36" ht="12.75"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</row>
    <row r="136" spans="9:36" ht="12.75">
      <c r="I136" s="90"/>
      <c r="J136" s="90"/>
      <c r="K136" s="90"/>
      <c r="L136" s="90"/>
      <c r="M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</row>
    <row r="137" spans="9:36" ht="12.75"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</row>
    <row r="138" spans="9:35" ht="12.75"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</row>
    <row r="139" spans="9:36" ht="12.75"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</row>
  </sheetData>
  <sheetProtection/>
  <mergeCells count="16">
    <mergeCell ref="A46:AM46"/>
    <mergeCell ref="A47:AM47"/>
    <mergeCell ref="Q5:R5"/>
    <mergeCell ref="AF5:AG5"/>
    <mergeCell ref="AI5:AJ5"/>
    <mergeCell ref="AC5:AD5"/>
    <mergeCell ref="T5:U5"/>
    <mergeCell ref="Z5:AA5"/>
    <mergeCell ref="AL5:AM5"/>
    <mergeCell ref="A2:AM2"/>
    <mergeCell ref="C5:F5"/>
    <mergeCell ref="H5:I5"/>
    <mergeCell ref="K5:L5"/>
    <mergeCell ref="N5:O5"/>
    <mergeCell ref="W5:X5"/>
    <mergeCell ref="A3:AM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95" zoomScaleNormal="95" zoomScalePageLayoutView="0" workbookViewId="0" topLeftCell="A1">
      <selection activeCell="A3" sqref="A3:Q3"/>
    </sheetView>
  </sheetViews>
  <sheetFormatPr defaultColWidth="12.57421875" defaultRowHeight="12.75"/>
  <cols>
    <col min="1" max="1" width="19.7109375" style="1" customWidth="1"/>
    <col min="2" max="2" width="12.421875" style="1" customWidth="1"/>
    <col min="3" max="3" width="11.28125" style="1" customWidth="1"/>
    <col min="4" max="15" width="8.00390625" style="1" customWidth="1"/>
    <col min="16" max="16" width="8.140625" style="1" customWidth="1"/>
    <col min="17" max="17" width="2.28125" style="1" customWidth="1"/>
    <col min="18" max="16384" width="12.57421875" style="1" customWidth="1"/>
  </cols>
  <sheetData>
    <row r="1" ht="12.75" customHeight="1">
      <c r="A1" s="466" t="s">
        <v>612</v>
      </c>
    </row>
    <row r="2" spans="1:17" ht="12.75" customHeight="1">
      <c r="A2" s="705" t="s">
        <v>86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</row>
    <row r="3" spans="1:17" ht="23.25" customHeight="1">
      <c r="A3" s="733" t="s">
        <v>626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</row>
    <row r="4" spans="1:17" ht="12.75" customHeight="1" thickBot="1">
      <c r="A4" s="140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140"/>
    </row>
    <row r="5" spans="1:17" ht="19.5" customHeight="1">
      <c r="A5" s="702" t="s">
        <v>551</v>
      </c>
      <c r="B5" s="702" t="s">
        <v>416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</row>
    <row r="6" spans="1:17" ht="30.75" customHeight="1">
      <c r="A6" s="695"/>
      <c r="B6" s="532" t="s">
        <v>53</v>
      </c>
      <c r="C6" s="532" t="s">
        <v>415</v>
      </c>
      <c r="D6" s="473" t="s">
        <v>56</v>
      </c>
      <c r="E6" s="473" t="s">
        <v>57</v>
      </c>
      <c r="F6" s="473" t="s">
        <v>58</v>
      </c>
      <c r="G6" s="473" t="s">
        <v>59</v>
      </c>
      <c r="H6" s="473" t="s">
        <v>60</v>
      </c>
      <c r="I6" s="473" t="s">
        <v>61</v>
      </c>
      <c r="J6" s="473" t="s">
        <v>62</v>
      </c>
      <c r="K6" s="473" t="s">
        <v>63</v>
      </c>
      <c r="L6" s="473" t="s">
        <v>64</v>
      </c>
      <c r="M6" s="473" t="s">
        <v>65</v>
      </c>
      <c r="N6" s="473" t="s">
        <v>66</v>
      </c>
      <c r="O6" s="473" t="s">
        <v>67</v>
      </c>
      <c r="P6" s="695" t="s">
        <v>288</v>
      </c>
      <c r="Q6" s="695"/>
    </row>
    <row r="7" spans="1:18" ht="27" customHeight="1">
      <c r="A7" s="175" t="s">
        <v>71</v>
      </c>
      <c r="B7" s="251">
        <f>SUM(B8:B17)</f>
        <v>426148</v>
      </c>
      <c r="C7" s="251">
        <f aca="true" t="shared" si="0" ref="C7:P7">SUM(C8:C17)</f>
        <v>11</v>
      </c>
      <c r="D7" s="251">
        <f t="shared" si="0"/>
        <v>19567</v>
      </c>
      <c r="E7" s="251">
        <f t="shared" si="0"/>
        <v>77396</v>
      </c>
      <c r="F7" s="251">
        <f t="shared" si="0"/>
        <v>74241</v>
      </c>
      <c r="G7" s="251">
        <f t="shared" si="0"/>
        <v>65781</v>
      </c>
      <c r="H7" s="251">
        <f t="shared" si="0"/>
        <v>59117</v>
      </c>
      <c r="I7" s="251">
        <f t="shared" si="0"/>
        <v>46133</v>
      </c>
      <c r="J7" s="251">
        <f t="shared" si="0"/>
        <v>34924</v>
      </c>
      <c r="K7" s="251">
        <f t="shared" si="0"/>
        <v>24730</v>
      </c>
      <c r="L7" s="251">
        <f t="shared" si="0"/>
        <v>15869</v>
      </c>
      <c r="M7" s="251">
        <f t="shared" si="0"/>
        <v>6092</v>
      </c>
      <c r="N7" s="251">
        <f t="shared" si="0"/>
        <v>1584</v>
      </c>
      <c r="O7" s="251">
        <f t="shared" si="0"/>
        <v>497</v>
      </c>
      <c r="P7" s="251">
        <f t="shared" si="0"/>
        <v>206</v>
      </c>
      <c r="Q7" s="368"/>
      <c r="R7" s="76"/>
    </row>
    <row r="8" spans="1:18" ht="32.25" customHeight="1">
      <c r="A8" s="206" t="s">
        <v>325</v>
      </c>
      <c r="B8" s="251">
        <v>6798</v>
      </c>
      <c r="C8" s="251"/>
      <c r="D8" s="251">
        <v>594</v>
      </c>
      <c r="E8" s="251">
        <v>1488</v>
      </c>
      <c r="F8" s="251">
        <v>1278</v>
      </c>
      <c r="G8" s="251">
        <v>939</v>
      </c>
      <c r="H8" s="369">
        <v>819</v>
      </c>
      <c r="I8" s="251">
        <v>631</v>
      </c>
      <c r="J8" s="251">
        <v>428</v>
      </c>
      <c r="K8" s="251">
        <v>335</v>
      </c>
      <c r="L8" s="251">
        <v>173</v>
      </c>
      <c r="M8" s="251">
        <v>78</v>
      </c>
      <c r="N8" s="251">
        <v>22</v>
      </c>
      <c r="O8" s="251">
        <v>9</v>
      </c>
      <c r="P8" s="251">
        <v>4</v>
      </c>
      <c r="Q8" s="362"/>
      <c r="R8" s="12"/>
    </row>
    <row r="9" spans="1:18" ht="30" customHeight="1">
      <c r="A9" s="206" t="s">
        <v>326</v>
      </c>
      <c r="B9" s="251">
        <v>18706</v>
      </c>
      <c r="C9" s="251"/>
      <c r="D9" s="251">
        <v>1676</v>
      </c>
      <c r="E9" s="251">
        <v>4788</v>
      </c>
      <c r="F9" s="251">
        <v>3599</v>
      </c>
      <c r="G9" s="251">
        <v>2769</v>
      </c>
      <c r="H9" s="369">
        <v>2187</v>
      </c>
      <c r="I9" s="251">
        <v>1449</v>
      </c>
      <c r="J9" s="251">
        <v>1064</v>
      </c>
      <c r="K9" s="251">
        <v>624</v>
      </c>
      <c r="L9" s="251">
        <v>371</v>
      </c>
      <c r="M9" s="251">
        <v>114</v>
      </c>
      <c r="N9" s="251">
        <v>47</v>
      </c>
      <c r="O9" s="251">
        <v>13</v>
      </c>
      <c r="P9" s="251">
        <v>5</v>
      </c>
      <c r="Q9" s="362"/>
      <c r="R9" s="12"/>
    </row>
    <row r="10" spans="1:18" ht="32.25" customHeight="1">
      <c r="A10" s="207" t="s">
        <v>327</v>
      </c>
      <c r="B10" s="251">
        <v>5190</v>
      </c>
      <c r="C10" s="251"/>
      <c r="D10" s="251">
        <v>316</v>
      </c>
      <c r="E10" s="251">
        <v>1263</v>
      </c>
      <c r="F10" s="251">
        <v>1045</v>
      </c>
      <c r="G10" s="251">
        <v>871</v>
      </c>
      <c r="H10" s="369">
        <v>652</v>
      </c>
      <c r="I10" s="251">
        <v>427</v>
      </c>
      <c r="J10" s="251">
        <v>294</v>
      </c>
      <c r="K10" s="251">
        <v>184</v>
      </c>
      <c r="L10" s="251">
        <v>89</v>
      </c>
      <c r="M10" s="251">
        <v>41</v>
      </c>
      <c r="N10" s="251">
        <v>5</v>
      </c>
      <c r="O10" s="251">
        <v>3</v>
      </c>
      <c r="P10" s="251"/>
      <c r="Q10" s="362"/>
      <c r="R10" s="12"/>
    </row>
    <row r="11" spans="1:18" ht="36" customHeight="1">
      <c r="A11" s="207" t="s">
        <v>328</v>
      </c>
      <c r="B11" s="251">
        <v>256862</v>
      </c>
      <c r="C11" s="251">
        <v>5</v>
      </c>
      <c r="D11" s="251">
        <v>10492</v>
      </c>
      <c r="E11" s="251">
        <v>44912</v>
      </c>
      <c r="F11" s="251">
        <v>44807</v>
      </c>
      <c r="G11" s="251">
        <v>40076</v>
      </c>
      <c r="H11" s="369">
        <v>36373</v>
      </c>
      <c r="I11" s="251">
        <v>28610</v>
      </c>
      <c r="J11" s="251">
        <v>21686</v>
      </c>
      <c r="K11" s="251">
        <v>15214</v>
      </c>
      <c r="L11" s="251">
        <v>9748</v>
      </c>
      <c r="M11" s="251">
        <v>3677</v>
      </c>
      <c r="N11" s="251">
        <v>909</v>
      </c>
      <c r="O11" s="251">
        <v>244</v>
      </c>
      <c r="P11" s="251">
        <v>109</v>
      </c>
      <c r="Q11" s="362"/>
      <c r="R11" s="12"/>
    </row>
    <row r="12" spans="1:18" ht="34.5" customHeight="1">
      <c r="A12" s="206" t="s">
        <v>329</v>
      </c>
      <c r="B12" s="251">
        <f>SUM(D12:P12)</f>
        <v>14001</v>
      </c>
      <c r="C12" s="369"/>
      <c r="D12" s="251">
        <v>704</v>
      </c>
      <c r="E12" s="251">
        <v>2201</v>
      </c>
      <c r="F12" s="251">
        <v>2363</v>
      </c>
      <c r="G12" s="251">
        <v>2346</v>
      </c>
      <c r="H12" s="369">
        <v>2101</v>
      </c>
      <c r="I12" s="251">
        <v>1594</v>
      </c>
      <c r="J12" s="251">
        <v>1225</v>
      </c>
      <c r="K12" s="251">
        <v>796</v>
      </c>
      <c r="L12" s="251">
        <v>475</v>
      </c>
      <c r="M12" s="251">
        <v>139</v>
      </c>
      <c r="N12" s="251">
        <v>41</v>
      </c>
      <c r="O12" s="251">
        <v>12</v>
      </c>
      <c r="P12" s="251">
        <v>4</v>
      </c>
      <c r="Q12" s="362"/>
      <c r="R12" s="12"/>
    </row>
    <row r="13" spans="1:18" ht="36" customHeight="1">
      <c r="A13" s="207" t="s">
        <v>330</v>
      </c>
      <c r="B13" s="251">
        <f>SUM(D13:P13)</f>
        <v>9010</v>
      </c>
      <c r="C13" s="369"/>
      <c r="D13" s="369"/>
      <c r="E13" s="251">
        <v>1682</v>
      </c>
      <c r="F13" s="251">
        <v>1351</v>
      </c>
      <c r="G13" s="251">
        <v>1455</v>
      </c>
      <c r="H13" s="369">
        <v>1434</v>
      </c>
      <c r="I13" s="251">
        <v>1090</v>
      </c>
      <c r="J13" s="251">
        <v>824</v>
      </c>
      <c r="K13" s="251">
        <v>624</v>
      </c>
      <c r="L13" s="251">
        <v>382</v>
      </c>
      <c r="M13" s="251">
        <v>129</v>
      </c>
      <c r="N13" s="251">
        <v>25</v>
      </c>
      <c r="O13" s="251">
        <v>12</v>
      </c>
      <c r="P13" s="251">
        <v>2</v>
      </c>
      <c r="Q13" s="362"/>
      <c r="R13" s="12"/>
    </row>
    <row r="14" spans="1:18" ht="38.25" customHeight="1">
      <c r="A14" s="207" t="s">
        <v>331</v>
      </c>
      <c r="B14" s="251">
        <f>SUM(D14:P14)</f>
        <v>6749</v>
      </c>
      <c r="C14" s="369"/>
      <c r="D14" s="369"/>
      <c r="E14" s="369"/>
      <c r="F14" s="251">
        <v>1650</v>
      </c>
      <c r="G14" s="251">
        <v>1296</v>
      </c>
      <c r="H14" s="369">
        <v>1216</v>
      </c>
      <c r="I14" s="251">
        <v>961</v>
      </c>
      <c r="J14" s="251">
        <v>713</v>
      </c>
      <c r="K14" s="251">
        <v>481</v>
      </c>
      <c r="L14" s="251">
        <v>290</v>
      </c>
      <c r="M14" s="251">
        <v>96</v>
      </c>
      <c r="N14" s="251">
        <v>31</v>
      </c>
      <c r="O14" s="251">
        <v>9</v>
      </c>
      <c r="P14" s="251">
        <v>6</v>
      </c>
      <c r="Q14" s="362"/>
      <c r="R14" s="12"/>
    </row>
    <row r="15" spans="1:18" ht="34.5" customHeight="1">
      <c r="A15" s="207" t="s">
        <v>332</v>
      </c>
      <c r="B15" s="251">
        <f>SUM(D15:P15)</f>
        <v>3425</v>
      </c>
      <c r="C15" s="369"/>
      <c r="D15" s="369"/>
      <c r="E15" s="369"/>
      <c r="F15" s="369"/>
      <c r="G15" s="251">
        <v>889</v>
      </c>
      <c r="H15" s="369">
        <v>713</v>
      </c>
      <c r="I15" s="251">
        <v>648</v>
      </c>
      <c r="J15" s="251">
        <v>536</v>
      </c>
      <c r="K15" s="251">
        <v>346</v>
      </c>
      <c r="L15" s="251">
        <v>206</v>
      </c>
      <c r="M15" s="251">
        <v>64</v>
      </c>
      <c r="N15" s="251">
        <v>14</v>
      </c>
      <c r="O15" s="251">
        <v>6</v>
      </c>
      <c r="P15" s="251">
        <v>3</v>
      </c>
      <c r="Q15" s="362"/>
      <c r="R15" s="12"/>
    </row>
    <row r="16" spans="1:18" ht="30.75" customHeight="1">
      <c r="A16" s="206" t="s">
        <v>333</v>
      </c>
      <c r="B16" s="251">
        <f>SUM(D16:P16)</f>
        <v>1661</v>
      </c>
      <c r="C16" s="369"/>
      <c r="D16" s="369"/>
      <c r="E16" s="369"/>
      <c r="F16" s="369"/>
      <c r="G16" s="369"/>
      <c r="H16" s="370">
        <v>439</v>
      </c>
      <c r="I16" s="251">
        <v>327</v>
      </c>
      <c r="J16" s="251">
        <v>337</v>
      </c>
      <c r="K16" s="251">
        <v>267</v>
      </c>
      <c r="L16" s="251">
        <v>198</v>
      </c>
      <c r="M16" s="251">
        <v>65</v>
      </c>
      <c r="N16" s="251">
        <v>22</v>
      </c>
      <c r="O16" s="251">
        <v>5</v>
      </c>
      <c r="P16" s="251">
        <v>1</v>
      </c>
      <c r="Q16" s="368"/>
      <c r="R16" s="12"/>
    </row>
    <row r="17" spans="1:18" ht="25.5" customHeight="1" thickBot="1">
      <c r="A17" s="537" t="s">
        <v>334</v>
      </c>
      <c r="B17" s="538">
        <f>SUM(C17:P17)</f>
        <v>103746</v>
      </c>
      <c r="C17" s="539">
        <v>6</v>
      </c>
      <c r="D17" s="539">
        <v>5785</v>
      </c>
      <c r="E17" s="539">
        <v>21062</v>
      </c>
      <c r="F17" s="539">
        <v>18148</v>
      </c>
      <c r="G17" s="539">
        <v>15140</v>
      </c>
      <c r="H17" s="540">
        <v>13183</v>
      </c>
      <c r="I17" s="538">
        <v>10396</v>
      </c>
      <c r="J17" s="538">
        <v>7817</v>
      </c>
      <c r="K17" s="538">
        <v>5859</v>
      </c>
      <c r="L17" s="538">
        <v>3937</v>
      </c>
      <c r="M17" s="538">
        <v>1689</v>
      </c>
      <c r="N17" s="538">
        <v>468</v>
      </c>
      <c r="O17" s="538">
        <v>184</v>
      </c>
      <c r="P17" s="538">
        <v>72</v>
      </c>
      <c r="Q17" s="541"/>
      <c r="R17" s="12"/>
    </row>
    <row r="18" spans="1:17" ht="12.75">
      <c r="A18" s="708" t="s">
        <v>335</v>
      </c>
      <c r="B18" s="708"/>
      <c r="C18" s="708"/>
      <c r="D18" s="708"/>
      <c r="E18" s="708"/>
      <c r="F18" s="708"/>
      <c r="G18" s="708"/>
      <c r="H18" s="708"/>
      <c r="I18" s="708"/>
      <c r="J18" s="708"/>
      <c r="K18" s="708"/>
      <c r="L18" s="708"/>
      <c r="M18" s="708"/>
      <c r="N18" s="708"/>
      <c r="O18" s="708"/>
      <c r="P18" s="708"/>
      <c r="Q18" s="708"/>
    </row>
    <row r="19" spans="1:17" ht="12.75">
      <c r="A19" s="719" t="s">
        <v>536</v>
      </c>
      <c r="B19" s="719"/>
      <c r="C19" s="719"/>
      <c r="D19" s="719"/>
      <c r="E19" s="719"/>
      <c r="F19" s="719"/>
      <c r="G19" s="719"/>
      <c r="H19" s="719"/>
      <c r="I19" s="719"/>
      <c r="J19" s="719"/>
      <c r="K19" s="719"/>
      <c r="L19" s="719"/>
      <c r="M19" s="719"/>
      <c r="N19" s="719"/>
      <c r="O19" s="719"/>
      <c r="P19" s="719"/>
      <c r="Q19" s="719"/>
    </row>
    <row r="20" spans="1:17" ht="12.75">
      <c r="A20" s="141"/>
      <c r="B20" s="141"/>
      <c r="C20" s="314"/>
      <c r="D20" s="314"/>
      <c r="E20" s="314"/>
      <c r="F20" s="314"/>
      <c r="G20" s="314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1:17" ht="12.75">
      <c r="A21" s="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ht="12.75">
      <c r="A22" s="11"/>
    </row>
    <row r="23" spans="1:16" ht="25.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7" ht="25.5">
      <c r="A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25.5">
      <c r="A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25.5">
      <c r="A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25.5">
      <c r="A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25.5">
      <c r="A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25.5">
      <c r="A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25.5">
      <c r="A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25.5">
      <c r="A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25.5">
      <c r="A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25.5">
      <c r="A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25.5">
      <c r="A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25.5">
      <c r="A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25.5">
      <c r="A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6" ht="25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5.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5.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5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5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8" ht="17.25" customHeight="1"/>
  </sheetData>
  <sheetProtection/>
  <mergeCells count="7">
    <mergeCell ref="A19:Q19"/>
    <mergeCell ref="A2:Q2"/>
    <mergeCell ref="A5:A6"/>
    <mergeCell ref="B5:Q5"/>
    <mergeCell ref="P6:Q6"/>
    <mergeCell ref="A18:Q18"/>
    <mergeCell ref="A3:Q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300" verticalDpi="300" orientation="landscape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65054"/>
  <sheetViews>
    <sheetView showGridLines="0" zoomScale="95" zoomScaleNormal="95" zoomScalePageLayoutView="0" workbookViewId="0" topLeftCell="A1">
      <selection activeCell="B3" sqref="B3:R3"/>
    </sheetView>
  </sheetViews>
  <sheetFormatPr defaultColWidth="11.421875" defaultRowHeight="12.75"/>
  <cols>
    <col min="1" max="1" width="2.7109375" style="101" customWidth="1"/>
    <col min="2" max="2" width="37.140625" style="1" customWidth="1"/>
    <col min="3" max="3" width="9.7109375" style="1" customWidth="1"/>
    <col min="4" max="4" width="8.421875" style="1" customWidth="1"/>
    <col min="5" max="5" width="7.8515625" style="1" customWidth="1"/>
    <col min="6" max="6" width="8.140625" style="1" customWidth="1"/>
    <col min="7" max="7" width="8.00390625" style="1" customWidth="1"/>
    <col min="8" max="8" width="8.140625" style="1" customWidth="1"/>
    <col min="9" max="9" width="8.421875" style="1" customWidth="1"/>
    <col min="10" max="10" width="8.7109375" style="1" customWidth="1"/>
    <col min="11" max="11" width="8.8515625" style="1" customWidth="1"/>
    <col min="12" max="12" width="8.28125" style="1" customWidth="1"/>
    <col min="13" max="13" width="8.7109375" style="1" customWidth="1"/>
    <col min="14" max="14" width="9.140625" style="1" customWidth="1"/>
    <col min="15" max="15" width="8.7109375" style="1" customWidth="1"/>
    <col min="16" max="16" width="8.421875" style="1" customWidth="1"/>
    <col min="17" max="17" width="8.8515625" style="1" customWidth="1"/>
    <col min="18" max="18" width="1.7109375" style="1" customWidth="1"/>
    <col min="19" max="39" width="11.28125" style="1" customWidth="1"/>
    <col min="40" max="16384" width="11.421875" style="1" customWidth="1"/>
  </cols>
  <sheetData>
    <row r="1" ht="12.75" customHeight="1">
      <c r="A1" s="466" t="s">
        <v>612</v>
      </c>
    </row>
    <row r="2" spans="2:18" ht="12.75" customHeight="1">
      <c r="B2" s="705" t="s">
        <v>336</v>
      </c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</row>
    <row r="3" spans="2:18" ht="12.75" customHeight="1">
      <c r="B3" s="700" t="s">
        <v>476</v>
      </c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</row>
    <row r="4" spans="2:18" ht="12.75" customHeight="1" thickBot="1"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19.5" customHeight="1">
      <c r="A5" s="3"/>
      <c r="B5" s="707" t="s">
        <v>417</v>
      </c>
      <c r="C5" s="707" t="s">
        <v>418</v>
      </c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707"/>
      <c r="O5" s="707"/>
      <c r="P5" s="707"/>
      <c r="Q5" s="707"/>
      <c r="R5" s="707"/>
    </row>
    <row r="6" spans="2:18" ht="30.75" customHeight="1">
      <c r="B6" s="693"/>
      <c r="C6" s="474" t="s">
        <v>321</v>
      </c>
      <c r="D6" s="475" t="s">
        <v>324</v>
      </c>
      <c r="E6" s="474" t="s">
        <v>337</v>
      </c>
      <c r="F6" s="474" t="s">
        <v>338</v>
      </c>
      <c r="G6" s="474" t="s">
        <v>339</v>
      </c>
      <c r="H6" s="474" t="s">
        <v>340</v>
      </c>
      <c r="I6" s="474" t="s">
        <v>341</v>
      </c>
      <c r="J6" s="474" t="s">
        <v>342</v>
      </c>
      <c r="K6" s="474" t="s">
        <v>343</v>
      </c>
      <c r="L6" s="474" t="s">
        <v>344</v>
      </c>
      <c r="M6" s="474" t="s">
        <v>345</v>
      </c>
      <c r="N6" s="474" t="s">
        <v>346</v>
      </c>
      <c r="O6" s="474" t="s">
        <v>347</v>
      </c>
      <c r="P6" s="474" t="s">
        <v>348</v>
      </c>
      <c r="Q6" s="694" t="s">
        <v>288</v>
      </c>
      <c r="R6" s="694"/>
    </row>
    <row r="7" spans="2:17" ht="41.25" customHeight="1">
      <c r="B7" s="209" t="s">
        <v>321</v>
      </c>
      <c r="C7" s="361">
        <f aca="true" t="shared" si="0" ref="C7:Q7">SUM(C8:C18)</f>
        <v>422043</v>
      </c>
      <c r="D7" s="1">
        <f t="shared" si="0"/>
        <v>11</v>
      </c>
      <c r="E7" s="1">
        <f t="shared" si="0"/>
        <v>19542</v>
      </c>
      <c r="F7" s="1">
        <f t="shared" si="0"/>
        <v>77265</v>
      </c>
      <c r="G7" s="1">
        <f t="shared" si="0"/>
        <v>74050</v>
      </c>
      <c r="H7" s="1">
        <f t="shared" si="0"/>
        <v>65499</v>
      </c>
      <c r="I7" s="1">
        <f t="shared" si="0"/>
        <v>58740</v>
      </c>
      <c r="J7" s="1">
        <f t="shared" si="0"/>
        <v>45628</v>
      </c>
      <c r="K7" s="1">
        <f t="shared" si="0"/>
        <v>34399</v>
      </c>
      <c r="L7" s="1">
        <f t="shared" si="0"/>
        <v>24042</v>
      </c>
      <c r="M7" s="1">
        <f t="shared" si="0"/>
        <v>15321</v>
      </c>
      <c r="N7" s="1">
        <f t="shared" si="0"/>
        <v>5536</v>
      </c>
      <c r="O7" s="1">
        <f t="shared" si="0"/>
        <v>1405</v>
      </c>
      <c r="P7" s="1">
        <f t="shared" si="0"/>
        <v>433</v>
      </c>
      <c r="Q7" s="1">
        <f t="shared" si="0"/>
        <v>172</v>
      </c>
    </row>
    <row r="8" spans="1:18" ht="37.5" customHeight="1">
      <c r="A8" s="15">
        <v>5</v>
      </c>
      <c r="B8" s="415" t="s">
        <v>349</v>
      </c>
      <c r="C8" s="404">
        <f>SUM(D8:Q8)</f>
        <v>113511</v>
      </c>
      <c r="D8" s="363">
        <v>4</v>
      </c>
      <c r="E8" s="363">
        <v>7192</v>
      </c>
      <c r="F8" s="363">
        <v>24445</v>
      </c>
      <c r="G8" s="363">
        <v>19635</v>
      </c>
      <c r="H8" s="363">
        <v>16585</v>
      </c>
      <c r="I8" s="363">
        <v>14809</v>
      </c>
      <c r="J8" s="363">
        <v>11389</v>
      </c>
      <c r="K8" s="363">
        <v>8479</v>
      </c>
      <c r="L8" s="363">
        <v>5747</v>
      </c>
      <c r="M8" s="363">
        <v>3607</v>
      </c>
      <c r="N8" s="363">
        <v>1219</v>
      </c>
      <c r="O8" s="363">
        <v>284</v>
      </c>
      <c r="P8" s="363">
        <v>83</v>
      </c>
      <c r="Q8" s="363">
        <v>33</v>
      </c>
      <c r="R8" s="363"/>
    </row>
    <row r="9" spans="1:39" ht="37.5" customHeight="1">
      <c r="A9" s="15">
        <v>7</v>
      </c>
      <c r="B9" s="415" t="s">
        <v>350</v>
      </c>
      <c r="C9" s="404">
        <f aca="true" t="shared" si="1" ref="C9:C18">SUM(D9:Q9)</f>
        <v>56965</v>
      </c>
      <c r="D9" s="363">
        <v>1</v>
      </c>
      <c r="E9" s="363">
        <v>2813</v>
      </c>
      <c r="F9" s="363">
        <v>11152</v>
      </c>
      <c r="G9" s="363">
        <v>10757</v>
      </c>
      <c r="H9" s="363">
        <v>8959</v>
      </c>
      <c r="I9" s="363">
        <v>7642</v>
      </c>
      <c r="J9" s="363">
        <v>5871</v>
      </c>
      <c r="K9" s="363">
        <v>4287</v>
      </c>
      <c r="L9" s="363">
        <v>2988</v>
      </c>
      <c r="M9" s="363">
        <v>1758</v>
      </c>
      <c r="N9" s="363">
        <v>555</v>
      </c>
      <c r="O9" s="363">
        <v>133</v>
      </c>
      <c r="P9" s="363">
        <v>35</v>
      </c>
      <c r="Q9" s="363">
        <v>14</v>
      </c>
      <c r="R9" s="363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18" ht="37.5" customHeight="1">
      <c r="A10" s="15">
        <v>1</v>
      </c>
      <c r="B10" s="415" t="s">
        <v>351</v>
      </c>
      <c r="C10" s="404">
        <f t="shared" si="1"/>
        <v>46174</v>
      </c>
      <c r="D10" s="363"/>
      <c r="E10" s="363">
        <v>1511</v>
      </c>
      <c r="F10" s="363">
        <v>7300</v>
      </c>
      <c r="G10" s="363">
        <v>8605</v>
      </c>
      <c r="H10" s="363">
        <v>7840</v>
      </c>
      <c r="I10" s="363">
        <v>6772</v>
      </c>
      <c r="J10" s="363">
        <v>5111</v>
      </c>
      <c r="K10" s="363">
        <v>3780</v>
      </c>
      <c r="L10" s="363">
        <v>2708</v>
      </c>
      <c r="M10" s="363">
        <v>1667</v>
      </c>
      <c r="N10" s="363">
        <v>635</v>
      </c>
      <c r="O10" s="363">
        <v>153</v>
      </c>
      <c r="P10" s="363">
        <v>62</v>
      </c>
      <c r="Q10" s="363">
        <v>30</v>
      </c>
      <c r="R10" s="363"/>
    </row>
    <row r="11" spans="1:39" ht="33" customHeight="1">
      <c r="A11" s="15">
        <v>6</v>
      </c>
      <c r="B11" s="416" t="s">
        <v>353</v>
      </c>
      <c r="C11" s="404">
        <f t="shared" si="1"/>
        <v>42401</v>
      </c>
      <c r="D11" s="363">
        <v>1</v>
      </c>
      <c r="E11" s="363">
        <v>1634</v>
      </c>
      <c r="F11" s="363">
        <v>6843</v>
      </c>
      <c r="G11" s="363">
        <v>6789</v>
      </c>
      <c r="H11" s="363">
        <v>6276</v>
      </c>
      <c r="I11" s="363">
        <v>5963</v>
      </c>
      <c r="J11" s="363">
        <v>4856</v>
      </c>
      <c r="K11" s="363">
        <v>3922</v>
      </c>
      <c r="L11" s="363">
        <v>3012</v>
      </c>
      <c r="M11" s="363">
        <v>2023</v>
      </c>
      <c r="N11" s="363">
        <v>780</v>
      </c>
      <c r="O11" s="363">
        <v>203</v>
      </c>
      <c r="P11" s="363">
        <v>70</v>
      </c>
      <c r="Q11" s="363">
        <v>29</v>
      </c>
      <c r="R11" s="363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ht="37.5" customHeight="1">
      <c r="A12" s="15">
        <v>3</v>
      </c>
      <c r="B12" s="416" t="s">
        <v>352</v>
      </c>
      <c r="C12" s="404">
        <f t="shared" si="1"/>
        <v>38219</v>
      </c>
      <c r="D12" s="363">
        <v>1</v>
      </c>
      <c r="E12" s="363">
        <v>1357</v>
      </c>
      <c r="F12" s="363">
        <v>6569</v>
      </c>
      <c r="G12" s="363">
        <v>7027</v>
      </c>
      <c r="H12" s="363">
        <v>6643</v>
      </c>
      <c r="I12" s="363">
        <v>5760</v>
      </c>
      <c r="J12" s="363">
        <v>4215</v>
      </c>
      <c r="K12" s="363">
        <v>3048</v>
      </c>
      <c r="L12" s="363">
        <v>1930</v>
      </c>
      <c r="M12" s="363">
        <v>1160</v>
      </c>
      <c r="N12" s="363">
        <v>376</v>
      </c>
      <c r="O12" s="363">
        <v>104</v>
      </c>
      <c r="P12" s="363">
        <v>18</v>
      </c>
      <c r="Q12" s="363">
        <v>11</v>
      </c>
      <c r="R12" s="363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</row>
    <row r="13" spans="1:39" ht="37.5" customHeight="1">
      <c r="A13" s="15">
        <v>4</v>
      </c>
      <c r="B13" s="416" t="s">
        <v>354</v>
      </c>
      <c r="C13" s="404">
        <f t="shared" si="1"/>
        <v>37599</v>
      </c>
      <c r="D13" s="363">
        <v>3</v>
      </c>
      <c r="E13" s="363">
        <v>1792</v>
      </c>
      <c r="F13" s="363">
        <v>6415</v>
      </c>
      <c r="G13" s="363">
        <v>6035</v>
      </c>
      <c r="H13" s="363">
        <v>5340</v>
      </c>
      <c r="I13" s="363">
        <v>5195</v>
      </c>
      <c r="J13" s="363">
        <v>4216</v>
      </c>
      <c r="K13" s="363">
        <v>3386</v>
      </c>
      <c r="L13" s="363">
        <v>2486</v>
      </c>
      <c r="M13" s="363">
        <v>1771</v>
      </c>
      <c r="N13" s="363">
        <v>679</v>
      </c>
      <c r="O13" s="363">
        <v>197</v>
      </c>
      <c r="P13" s="363">
        <v>57</v>
      </c>
      <c r="Q13" s="363">
        <v>27</v>
      </c>
      <c r="R13" s="363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</row>
    <row r="14" spans="1:39" ht="37.5" customHeight="1">
      <c r="A14" s="1">
        <v>10</v>
      </c>
      <c r="B14" s="416" t="s">
        <v>355</v>
      </c>
      <c r="C14" s="404">
        <f t="shared" si="1"/>
        <v>13890</v>
      </c>
      <c r="D14" s="363">
        <v>1</v>
      </c>
      <c r="E14" s="363">
        <v>493</v>
      </c>
      <c r="F14" s="363">
        <v>2309</v>
      </c>
      <c r="G14" s="363">
        <v>2396</v>
      </c>
      <c r="H14" s="363">
        <v>2157</v>
      </c>
      <c r="I14" s="363">
        <v>1960</v>
      </c>
      <c r="J14" s="363">
        <v>1506</v>
      </c>
      <c r="K14" s="363">
        <v>1257</v>
      </c>
      <c r="L14" s="363">
        <v>905</v>
      </c>
      <c r="M14" s="363">
        <v>622</v>
      </c>
      <c r="N14" s="363">
        <v>205</v>
      </c>
      <c r="O14" s="363">
        <v>58</v>
      </c>
      <c r="P14" s="363">
        <v>17</v>
      </c>
      <c r="Q14" s="363">
        <v>4</v>
      </c>
      <c r="R14" s="363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ht="37.5" customHeight="1">
      <c r="A15" s="1">
        <v>8</v>
      </c>
      <c r="B15" s="415" t="s">
        <v>356</v>
      </c>
      <c r="C15" s="404">
        <f t="shared" si="1"/>
        <v>9196</v>
      </c>
      <c r="D15" s="363"/>
      <c r="E15" s="363">
        <v>243</v>
      </c>
      <c r="F15" s="363">
        <v>1214</v>
      </c>
      <c r="G15" s="363">
        <v>1317</v>
      </c>
      <c r="H15" s="363">
        <v>1336</v>
      </c>
      <c r="I15" s="363">
        <v>1289</v>
      </c>
      <c r="J15" s="363">
        <v>1103</v>
      </c>
      <c r="K15" s="363">
        <v>992</v>
      </c>
      <c r="L15" s="363">
        <v>737</v>
      </c>
      <c r="M15" s="363">
        <v>605</v>
      </c>
      <c r="N15" s="363">
        <v>272</v>
      </c>
      <c r="O15" s="363">
        <v>59</v>
      </c>
      <c r="P15" s="363">
        <v>20</v>
      </c>
      <c r="Q15" s="363">
        <v>9</v>
      </c>
      <c r="R15" s="363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</row>
    <row r="16" spans="1:39" ht="37.5" customHeight="1">
      <c r="A16" s="1"/>
      <c r="B16" s="415" t="s">
        <v>482</v>
      </c>
      <c r="C16" s="404">
        <f t="shared" si="1"/>
        <v>9078</v>
      </c>
      <c r="D16" s="363"/>
      <c r="E16" s="363">
        <v>344</v>
      </c>
      <c r="F16" s="363">
        <v>1424</v>
      </c>
      <c r="G16" s="363">
        <v>1632</v>
      </c>
      <c r="H16" s="363">
        <v>1467</v>
      </c>
      <c r="I16" s="363">
        <v>1408</v>
      </c>
      <c r="J16" s="363">
        <v>1038</v>
      </c>
      <c r="K16" s="363">
        <v>758</v>
      </c>
      <c r="L16" s="363">
        <v>514</v>
      </c>
      <c r="M16" s="363">
        <v>324</v>
      </c>
      <c r="N16" s="363">
        <v>126</v>
      </c>
      <c r="O16" s="363">
        <v>31</v>
      </c>
      <c r="P16" s="363">
        <v>9</v>
      </c>
      <c r="Q16" s="363">
        <v>3</v>
      </c>
      <c r="R16" s="363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</row>
    <row r="17" spans="1:39" ht="37.5" customHeight="1">
      <c r="A17" s="1"/>
      <c r="B17" s="415" t="s">
        <v>83</v>
      </c>
      <c r="C17" s="404">
        <f t="shared" si="1"/>
        <v>34360</v>
      </c>
      <c r="D17" s="363"/>
      <c r="E17" s="363">
        <v>1269</v>
      </c>
      <c r="F17" s="363">
        <v>5789</v>
      </c>
      <c r="G17" s="363">
        <v>6142</v>
      </c>
      <c r="H17" s="363">
        <v>5626</v>
      </c>
      <c r="I17" s="363">
        <v>5138</v>
      </c>
      <c r="J17" s="363">
        <v>4005</v>
      </c>
      <c r="K17" s="363">
        <v>2887</v>
      </c>
      <c r="L17" s="363">
        <v>1879</v>
      </c>
      <c r="M17" s="363">
        <v>1068</v>
      </c>
      <c r="N17" s="363">
        <v>413</v>
      </c>
      <c r="O17" s="363">
        <v>108</v>
      </c>
      <c r="P17" s="363">
        <v>28</v>
      </c>
      <c r="Q17" s="363">
        <v>8</v>
      </c>
      <c r="R17" s="363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</row>
    <row r="18" spans="1:39" ht="37.5" customHeight="1" thickBot="1">
      <c r="A18" s="1">
        <v>2</v>
      </c>
      <c r="B18" s="542" t="s">
        <v>555</v>
      </c>
      <c r="C18" s="543">
        <f t="shared" si="1"/>
        <v>20650</v>
      </c>
      <c r="D18" s="544"/>
      <c r="E18" s="544">
        <v>894</v>
      </c>
      <c r="F18" s="544">
        <v>3805</v>
      </c>
      <c r="G18" s="544">
        <v>3715</v>
      </c>
      <c r="H18" s="544">
        <v>3270</v>
      </c>
      <c r="I18" s="544">
        <v>2804</v>
      </c>
      <c r="J18" s="544">
        <v>2318</v>
      </c>
      <c r="K18" s="544">
        <v>1603</v>
      </c>
      <c r="L18" s="544">
        <v>1136</v>
      </c>
      <c r="M18" s="544">
        <v>716</v>
      </c>
      <c r="N18" s="544">
        <v>276</v>
      </c>
      <c r="O18" s="544">
        <v>75</v>
      </c>
      <c r="P18" s="544">
        <v>34</v>
      </c>
      <c r="Q18" s="544">
        <v>4</v>
      </c>
      <c r="R18" s="545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</row>
    <row r="19" spans="1:18" ht="12" customHeight="1">
      <c r="A19" s="1"/>
      <c r="B19" s="708" t="s">
        <v>335</v>
      </c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08"/>
      <c r="Q19" s="708"/>
      <c r="R19" s="708"/>
    </row>
    <row r="20" spans="1:18" ht="14.25" customHeight="1">
      <c r="A20" s="1"/>
      <c r="B20" s="719" t="s">
        <v>536</v>
      </c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19"/>
    </row>
    <row r="21" ht="15">
      <c r="B21" s="141"/>
    </row>
    <row r="23" ht="15">
      <c r="A23" s="101">
        <v>5</v>
      </c>
    </row>
    <row r="26" ht="15">
      <c r="A26" s="101">
        <v>9</v>
      </c>
    </row>
    <row r="28" ht="15">
      <c r="A28" s="101">
        <v>3</v>
      </c>
    </row>
    <row r="30" ht="15">
      <c r="A30" s="101">
        <v>10</v>
      </c>
    </row>
    <row r="269" ht="15">
      <c r="A269" s="101">
        <v>6</v>
      </c>
    </row>
    <row r="271" ht="15">
      <c r="A271" s="101">
        <v>8</v>
      </c>
    </row>
    <row r="273" ht="15">
      <c r="A273" s="101" t="s">
        <v>357</v>
      </c>
    </row>
    <row r="275" ht="15">
      <c r="A275" s="101">
        <v>4</v>
      </c>
    </row>
    <row r="277" ht="15">
      <c r="A277" s="101">
        <v>7</v>
      </c>
    </row>
    <row r="279" ht="15">
      <c r="A279" s="101">
        <v>5</v>
      </c>
    </row>
    <row r="282" ht="15">
      <c r="A282" s="101">
        <v>9</v>
      </c>
    </row>
    <row r="284" ht="15">
      <c r="A284" s="101">
        <v>3</v>
      </c>
    </row>
    <row r="286" ht="15">
      <c r="A286" s="101">
        <v>10</v>
      </c>
    </row>
    <row r="525" ht="15">
      <c r="A525" s="101">
        <v>6</v>
      </c>
    </row>
    <row r="527" ht="15">
      <c r="A527" s="101">
        <v>8</v>
      </c>
    </row>
    <row r="529" ht="15">
      <c r="A529" s="101" t="s">
        <v>357</v>
      </c>
    </row>
    <row r="531" ht="15">
      <c r="A531" s="101">
        <v>4</v>
      </c>
    </row>
    <row r="533" ht="15">
      <c r="A533" s="101">
        <v>7</v>
      </c>
    </row>
    <row r="535" ht="15">
      <c r="A535" s="101">
        <v>5</v>
      </c>
    </row>
    <row r="538" ht="15">
      <c r="A538" s="101">
        <v>9</v>
      </c>
    </row>
    <row r="540" ht="15">
      <c r="A540" s="101">
        <v>3</v>
      </c>
    </row>
    <row r="542" ht="15">
      <c r="A542" s="101">
        <v>10</v>
      </c>
    </row>
    <row r="781" ht="15">
      <c r="A781" s="101">
        <v>6</v>
      </c>
    </row>
    <row r="783" ht="15">
      <c r="A783" s="101">
        <v>8</v>
      </c>
    </row>
    <row r="785" ht="15">
      <c r="A785" s="101" t="s">
        <v>357</v>
      </c>
    </row>
    <row r="787" ht="15">
      <c r="A787" s="101">
        <v>4</v>
      </c>
    </row>
    <row r="789" ht="15">
      <c r="A789" s="101">
        <v>7</v>
      </c>
    </row>
    <row r="791" ht="15">
      <c r="A791" s="101">
        <v>5</v>
      </c>
    </row>
    <row r="794" ht="15">
      <c r="A794" s="101">
        <v>9</v>
      </c>
    </row>
    <row r="796" ht="15">
      <c r="A796" s="101">
        <v>3</v>
      </c>
    </row>
    <row r="798" ht="15">
      <c r="A798" s="101">
        <v>10</v>
      </c>
    </row>
    <row r="1037" ht="15">
      <c r="A1037" s="101">
        <v>6</v>
      </c>
    </row>
    <row r="1039" ht="15">
      <c r="A1039" s="101">
        <v>8</v>
      </c>
    </row>
    <row r="1041" ht="15">
      <c r="A1041" s="101" t="s">
        <v>357</v>
      </c>
    </row>
    <row r="1043" ht="15">
      <c r="A1043" s="101">
        <v>4</v>
      </c>
    </row>
    <row r="1045" ht="15">
      <c r="A1045" s="101">
        <v>7</v>
      </c>
    </row>
    <row r="1047" ht="15">
      <c r="A1047" s="101">
        <v>5</v>
      </c>
    </row>
    <row r="1050" ht="15">
      <c r="A1050" s="101">
        <v>9</v>
      </c>
    </row>
    <row r="1052" ht="15">
      <c r="A1052" s="101">
        <v>3</v>
      </c>
    </row>
    <row r="1054" ht="15">
      <c r="A1054" s="101">
        <v>10</v>
      </c>
    </row>
    <row r="1293" ht="15">
      <c r="A1293" s="101">
        <v>6</v>
      </c>
    </row>
    <row r="1295" ht="15">
      <c r="A1295" s="101">
        <v>8</v>
      </c>
    </row>
    <row r="1297" ht="15">
      <c r="A1297" s="101" t="s">
        <v>357</v>
      </c>
    </row>
    <row r="1299" ht="15">
      <c r="A1299" s="101">
        <v>4</v>
      </c>
    </row>
    <row r="1301" ht="15">
      <c r="A1301" s="101">
        <v>7</v>
      </c>
    </row>
    <row r="1303" ht="15">
      <c r="A1303" s="101">
        <v>5</v>
      </c>
    </row>
    <row r="1306" ht="15">
      <c r="A1306" s="101">
        <v>9</v>
      </c>
    </row>
    <row r="1308" ht="15">
      <c r="A1308" s="101">
        <v>3</v>
      </c>
    </row>
    <row r="1310" ht="15">
      <c r="A1310" s="101">
        <v>10</v>
      </c>
    </row>
    <row r="1549" ht="15">
      <c r="A1549" s="101">
        <v>6</v>
      </c>
    </row>
    <row r="1551" ht="15">
      <c r="A1551" s="101">
        <v>8</v>
      </c>
    </row>
    <row r="1553" ht="15">
      <c r="A1553" s="101" t="s">
        <v>357</v>
      </c>
    </row>
    <row r="1555" ht="15">
      <c r="A1555" s="101">
        <v>4</v>
      </c>
    </row>
    <row r="1557" ht="15">
      <c r="A1557" s="101">
        <v>7</v>
      </c>
    </row>
    <row r="1559" ht="15">
      <c r="A1559" s="101">
        <v>5</v>
      </c>
    </row>
    <row r="1562" ht="15">
      <c r="A1562" s="101">
        <v>9</v>
      </c>
    </row>
    <row r="1564" ht="15">
      <c r="A1564" s="101">
        <v>3</v>
      </c>
    </row>
    <row r="1566" ht="15">
      <c r="A1566" s="101">
        <v>10</v>
      </c>
    </row>
    <row r="1805" ht="15">
      <c r="A1805" s="101">
        <v>6</v>
      </c>
    </row>
    <row r="1807" ht="15">
      <c r="A1807" s="101">
        <v>8</v>
      </c>
    </row>
    <row r="1809" ht="15">
      <c r="A1809" s="101" t="s">
        <v>357</v>
      </c>
    </row>
    <row r="1811" ht="15">
      <c r="A1811" s="101">
        <v>4</v>
      </c>
    </row>
    <row r="1813" ht="15">
      <c r="A1813" s="101">
        <v>7</v>
      </c>
    </row>
    <row r="1815" ht="15">
      <c r="A1815" s="101">
        <v>5</v>
      </c>
    </row>
    <row r="1818" ht="15">
      <c r="A1818" s="101">
        <v>9</v>
      </c>
    </row>
    <row r="1820" ht="15">
      <c r="A1820" s="101">
        <v>3</v>
      </c>
    </row>
    <row r="1822" ht="15">
      <c r="A1822" s="101">
        <v>10</v>
      </c>
    </row>
    <row r="2061" ht="15">
      <c r="A2061" s="101">
        <v>6</v>
      </c>
    </row>
    <row r="2063" ht="15">
      <c r="A2063" s="101">
        <v>8</v>
      </c>
    </row>
    <row r="2065" ht="15">
      <c r="A2065" s="101" t="s">
        <v>357</v>
      </c>
    </row>
    <row r="2067" ht="15">
      <c r="A2067" s="101">
        <v>4</v>
      </c>
    </row>
    <row r="2069" ht="15">
      <c r="A2069" s="101">
        <v>7</v>
      </c>
    </row>
    <row r="2071" ht="15">
      <c r="A2071" s="101">
        <v>5</v>
      </c>
    </row>
    <row r="2074" ht="15">
      <c r="A2074" s="101">
        <v>9</v>
      </c>
    </row>
    <row r="2076" ht="15">
      <c r="A2076" s="101">
        <v>3</v>
      </c>
    </row>
    <row r="2078" ht="15">
      <c r="A2078" s="101">
        <v>10</v>
      </c>
    </row>
    <row r="2317" ht="15">
      <c r="A2317" s="101">
        <v>6</v>
      </c>
    </row>
    <row r="2319" ht="15">
      <c r="A2319" s="101">
        <v>8</v>
      </c>
    </row>
    <row r="2321" ht="15">
      <c r="A2321" s="101" t="s">
        <v>357</v>
      </c>
    </row>
    <row r="2323" ht="15">
      <c r="A2323" s="101">
        <v>4</v>
      </c>
    </row>
    <row r="2325" ht="15">
      <c r="A2325" s="101">
        <v>7</v>
      </c>
    </row>
    <row r="2327" ht="15">
      <c r="A2327" s="101">
        <v>5</v>
      </c>
    </row>
    <row r="2330" ht="15">
      <c r="A2330" s="101">
        <v>9</v>
      </c>
    </row>
    <row r="2332" ht="15">
      <c r="A2332" s="101">
        <v>3</v>
      </c>
    </row>
    <row r="2334" ht="15">
      <c r="A2334" s="101">
        <v>10</v>
      </c>
    </row>
    <row r="2573" ht="15">
      <c r="A2573" s="101">
        <v>6</v>
      </c>
    </row>
    <row r="2575" ht="15">
      <c r="A2575" s="101">
        <v>8</v>
      </c>
    </row>
    <row r="2577" ht="15">
      <c r="A2577" s="101" t="s">
        <v>357</v>
      </c>
    </row>
    <row r="2579" ht="15">
      <c r="A2579" s="101">
        <v>4</v>
      </c>
    </row>
    <row r="2581" ht="15">
      <c r="A2581" s="101">
        <v>7</v>
      </c>
    </row>
    <row r="2583" ht="15">
      <c r="A2583" s="101">
        <v>5</v>
      </c>
    </row>
    <row r="2586" ht="15">
      <c r="A2586" s="101">
        <v>9</v>
      </c>
    </row>
    <row r="2588" ht="15">
      <c r="A2588" s="101">
        <v>3</v>
      </c>
    </row>
    <row r="2590" ht="15">
      <c r="A2590" s="101">
        <v>10</v>
      </c>
    </row>
    <row r="2829" ht="15">
      <c r="A2829" s="101">
        <v>6</v>
      </c>
    </row>
    <row r="2831" ht="15">
      <c r="A2831" s="101">
        <v>8</v>
      </c>
    </row>
    <row r="2833" ht="15">
      <c r="A2833" s="101" t="s">
        <v>357</v>
      </c>
    </row>
    <row r="2835" ht="15">
      <c r="A2835" s="101">
        <v>4</v>
      </c>
    </row>
    <row r="2837" ht="15">
      <c r="A2837" s="101">
        <v>7</v>
      </c>
    </row>
    <row r="2839" ht="15">
      <c r="A2839" s="101">
        <v>5</v>
      </c>
    </row>
    <row r="2842" ht="15">
      <c r="A2842" s="101">
        <v>9</v>
      </c>
    </row>
    <row r="2844" ht="15">
      <c r="A2844" s="101">
        <v>3</v>
      </c>
    </row>
    <row r="2846" ht="15">
      <c r="A2846" s="101">
        <v>10</v>
      </c>
    </row>
    <row r="3085" ht="15">
      <c r="A3085" s="101">
        <v>6</v>
      </c>
    </row>
    <row r="3087" ht="15">
      <c r="A3087" s="101">
        <v>8</v>
      </c>
    </row>
    <row r="3089" ht="15">
      <c r="A3089" s="101" t="s">
        <v>357</v>
      </c>
    </row>
    <row r="3091" ht="15">
      <c r="A3091" s="101">
        <v>4</v>
      </c>
    </row>
    <row r="3093" ht="15">
      <c r="A3093" s="101">
        <v>7</v>
      </c>
    </row>
    <row r="3095" ht="15">
      <c r="A3095" s="101">
        <v>5</v>
      </c>
    </row>
    <row r="3098" ht="15">
      <c r="A3098" s="101">
        <v>9</v>
      </c>
    </row>
    <row r="3100" ht="15">
      <c r="A3100" s="101">
        <v>3</v>
      </c>
    </row>
    <row r="3102" ht="15">
      <c r="A3102" s="101">
        <v>10</v>
      </c>
    </row>
    <row r="3341" ht="15">
      <c r="A3341" s="101">
        <v>6</v>
      </c>
    </row>
    <row r="3343" ht="15">
      <c r="A3343" s="101">
        <v>8</v>
      </c>
    </row>
    <row r="3345" ht="15">
      <c r="A3345" s="101" t="s">
        <v>357</v>
      </c>
    </row>
    <row r="3347" ht="15">
      <c r="A3347" s="101">
        <v>4</v>
      </c>
    </row>
    <row r="3349" ht="15">
      <c r="A3349" s="101">
        <v>7</v>
      </c>
    </row>
    <row r="3351" ht="15">
      <c r="A3351" s="101">
        <v>5</v>
      </c>
    </row>
    <row r="3354" ht="15">
      <c r="A3354" s="101">
        <v>9</v>
      </c>
    </row>
    <row r="3356" ht="15">
      <c r="A3356" s="101">
        <v>3</v>
      </c>
    </row>
    <row r="3358" ht="15">
      <c r="A3358" s="101">
        <v>10</v>
      </c>
    </row>
    <row r="3597" ht="15">
      <c r="A3597" s="101">
        <v>6</v>
      </c>
    </row>
    <row r="3599" ht="15">
      <c r="A3599" s="101">
        <v>8</v>
      </c>
    </row>
    <row r="3601" ht="15">
      <c r="A3601" s="101" t="s">
        <v>357</v>
      </c>
    </row>
    <row r="3603" ht="15">
      <c r="A3603" s="101">
        <v>4</v>
      </c>
    </row>
    <row r="3605" ht="15">
      <c r="A3605" s="101">
        <v>7</v>
      </c>
    </row>
    <row r="3607" ht="15">
      <c r="A3607" s="101">
        <v>5</v>
      </c>
    </row>
    <row r="3610" ht="15">
      <c r="A3610" s="101">
        <v>9</v>
      </c>
    </row>
    <row r="3612" ht="15">
      <c r="A3612" s="101">
        <v>3</v>
      </c>
    </row>
    <row r="3614" ht="15">
      <c r="A3614" s="101">
        <v>10</v>
      </c>
    </row>
    <row r="3853" ht="15">
      <c r="A3853" s="101">
        <v>6</v>
      </c>
    </row>
    <row r="3855" ht="15">
      <c r="A3855" s="101">
        <v>8</v>
      </c>
    </row>
    <row r="3857" ht="15">
      <c r="A3857" s="101" t="s">
        <v>357</v>
      </c>
    </row>
    <row r="3859" ht="15">
      <c r="A3859" s="101">
        <v>4</v>
      </c>
    </row>
    <row r="3861" ht="15">
      <c r="A3861" s="101">
        <v>7</v>
      </c>
    </row>
    <row r="3863" ht="15">
      <c r="A3863" s="101">
        <v>5</v>
      </c>
    </row>
    <row r="3866" ht="15">
      <c r="A3866" s="101">
        <v>9</v>
      </c>
    </row>
    <row r="3868" ht="15">
      <c r="A3868" s="101">
        <v>3</v>
      </c>
    </row>
    <row r="3870" ht="15">
      <c r="A3870" s="101">
        <v>10</v>
      </c>
    </row>
    <row r="4109" ht="15">
      <c r="A4109" s="101">
        <v>6</v>
      </c>
    </row>
    <row r="4111" ht="15">
      <c r="A4111" s="101">
        <v>8</v>
      </c>
    </row>
    <row r="4113" ht="15">
      <c r="A4113" s="101" t="s">
        <v>357</v>
      </c>
    </row>
    <row r="4115" ht="15">
      <c r="A4115" s="101">
        <v>4</v>
      </c>
    </row>
    <row r="4117" ht="15">
      <c r="A4117" s="101">
        <v>7</v>
      </c>
    </row>
    <row r="4119" ht="15">
      <c r="A4119" s="101">
        <v>5</v>
      </c>
    </row>
    <row r="4122" ht="15">
      <c r="A4122" s="101">
        <v>9</v>
      </c>
    </row>
    <row r="4124" ht="15">
      <c r="A4124" s="101">
        <v>3</v>
      </c>
    </row>
    <row r="4126" ht="15">
      <c r="A4126" s="101">
        <v>10</v>
      </c>
    </row>
    <row r="4365" ht="15">
      <c r="A4365" s="101">
        <v>6</v>
      </c>
    </row>
    <row r="4367" ht="15">
      <c r="A4367" s="101">
        <v>8</v>
      </c>
    </row>
    <row r="4369" ht="15">
      <c r="A4369" s="101" t="s">
        <v>357</v>
      </c>
    </row>
    <row r="4371" ht="15">
      <c r="A4371" s="101">
        <v>4</v>
      </c>
    </row>
    <row r="4373" ht="15">
      <c r="A4373" s="101">
        <v>7</v>
      </c>
    </row>
    <row r="4375" ht="15">
      <c r="A4375" s="101">
        <v>5</v>
      </c>
    </row>
    <row r="4378" ht="15">
      <c r="A4378" s="101">
        <v>9</v>
      </c>
    </row>
    <row r="4380" ht="15">
      <c r="A4380" s="101">
        <v>3</v>
      </c>
    </row>
    <row r="4382" ht="15">
      <c r="A4382" s="101">
        <v>10</v>
      </c>
    </row>
    <row r="4621" ht="15">
      <c r="A4621" s="101">
        <v>6</v>
      </c>
    </row>
    <row r="4623" ht="15">
      <c r="A4623" s="101">
        <v>8</v>
      </c>
    </row>
    <row r="4625" ht="15">
      <c r="A4625" s="101" t="s">
        <v>357</v>
      </c>
    </row>
    <row r="4627" ht="15">
      <c r="A4627" s="101">
        <v>4</v>
      </c>
    </row>
    <row r="4629" ht="15">
      <c r="A4629" s="101">
        <v>7</v>
      </c>
    </row>
    <row r="4631" ht="15">
      <c r="A4631" s="101">
        <v>5</v>
      </c>
    </row>
    <row r="4634" ht="15">
      <c r="A4634" s="101">
        <v>9</v>
      </c>
    </row>
    <row r="4636" ht="15">
      <c r="A4636" s="101">
        <v>3</v>
      </c>
    </row>
    <row r="4638" ht="15">
      <c r="A4638" s="101">
        <v>10</v>
      </c>
    </row>
    <row r="4877" ht="15">
      <c r="A4877" s="101">
        <v>6</v>
      </c>
    </row>
    <row r="4879" ht="15">
      <c r="A4879" s="101">
        <v>8</v>
      </c>
    </row>
    <row r="4881" ht="15">
      <c r="A4881" s="101" t="s">
        <v>357</v>
      </c>
    </row>
    <row r="4883" ht="15">
      <c r="A4883" s="101">
        <v>4</v>
      </c>
    </row>
    <row r="4885" ht="15">
      <c r="A4885" s="101">
        <v>7</v>
      </c>
    </row>
    <row r="4887" ht="15">
      <c r="A4887" s="101">
        <v>5</v>
      </c>
    </row>
    <row r="4890" ht="15">
      <c r="A4890" s="101">
        <v>9</v>
      </c>
    </row>
    <row r="4892" ht="15">
      <c r="A4892" s="101">
        <v>3</v>
      </c>
    </row>
    <row r="4894" ht="15">
      <c r="A4894" s="101">
        <v>10</v>
      </c>
    </row>
    <row r="5133" ht="15">
      <c r="A5133" s="101">
        <v>6</v>
      </c>
    </row>
    <row r="5135" ht="15">
      <c r="A5135" s="101">
        <v>8</v>
      </c>
    </row>
    <row r="5137" ht="15">
      <c r="A5137" s="101" t="s">
        <v>357</v>
      </c>
    </row>
    <row r="5139" ht="15">
      <c r="A5139" s="101">
        <v>4</v>
      </c>
    </row>
    <row r="5141" ht="15">
      <c r="A5141" s="101">
        <v>7</v>
      </c>
    </row>
    <row r="5143" ht="15">
      <c r="A5143" s="101">
        <v>5</v>
      </c>
    </row>
    <row r="5146" ht="15">
      <c r="A5146" s="101">
        <v>9</v>
      </c>
    </row>
    <row r="5148" ht="15">
      <c r="A5148" s="101">
        <v>3</v>
      </c>
    </row>
    <row r="5150" ht="15">
      <c r="A5150" s="101">
        <v>10</v>
      </c>
    </row>
    <row r="5389" ht="15">
      <c r="A5389" s="101">
        <v>6</v>
      </c>
    </row>
    <row r="5391" ht="15">
      <c r="A5391" s="101">
        <v>8</v>
      </c>
    </row>
    <row r="5393" ht="15">
      <c r="A5393" s="101" t="s">
        <v>357</v>
      </c>
    </row>
    <row r="5395" ht="15">
      <c r="A5395" s="101">
        <v>4</v>
      </c>
    </row>
    <row r="5397" ht="15">
      <c r="A5397" s="101">
        <v>7</v>
      </c>
    </row>
    <row r="5399" ht="15">
      <c r="A5399" s="101">
        <v>5</v>
      </c>
    </row>
    <row r="5402" ht="15">
      <c r="A5402" s="101">
        <v>9</v>
      </c>
    </row>
    <row r="5404" ht="15">
      <c r="A5404" s="101">
        <v>3</v>
      </c>
    </row>
    <row r="5406" ht="15">
      <c r="A5406" s="101">
        <v>10</v>
      </c>
    </row>
    <row r="5645" ht="15">
      <c r="A5645" s="101">
        <v>6</v>
      </c>
    </row>
    <row r="5647" ht="15">
      <c r="A5647" s="101">
        <v>8</v>
      </c>
    </row>
    <row r="5649" ht="15">
      <c r="A5649" s="101" t="s">
        <v>357</v>
      </c>
    </row>
    <row r="5651" ht="15">
      <c r="A5651" s="101">
        <v>4</v>
      </c>
    </row>
    <row r="5653" ht="15">
      <c r="A5653" s="101">
        <v>7</v>
      </c>
    </row>
    <row r="5655" ht="15">
      <c r="A5655" s="101">
        <v>5</v>
      </c>
    </row>
    <row r="5658" ht="15">
      <c r="A5658" s="101">
        <v>9</v>
      </c>
    </row>
    <row r="5660" ht="15">
      <c r="A5660" s="101">
        <v>3</v>
      </c>
    </row>
    <row r="5662" ht="15">
      <c r="A5662" s="101">
        <v>10</v>
      </c>
    </row>
    <row r="5901" ht="15">
      <c r="A5901" s="101">
        <v>6</v>
      </c>
    </row>
    <row r="5903" ht="15">
      <c r="A5903" s="101">
        <v>8</v>
      </c>
    </row>
    <row r="5905" ht="15">
      <c r="A5905" s="101" t="s">
        <v>357</v>
      </c>
    </row>
    <row r="5907" ht="15">
      <c r="A5907" s="101">
        <v>4</v>
      </c>
    </row>
    <row r="5909" ht="15">
      <c r="A5909" s="101">
        <v>7</v>
      </c>
    </row>
    <row r="5911" ht="15">
      <c r="A5911" s="101">
        <v>5</v>
      </c>
    </row>
    <row r="5914" ht="15">
      <c r="A5914" s="101">
        <v>9</v>
      </c>
    </row>
    <row r="5916" ht="15">
      <c r="A5916" s="101">
        <v>3</v>
      </c>
    </row>
    <row r="5918" ht="15">
      <c r="A5918" s="101">
        <v>10</v>
      </c>
    </row>
    <row r="6157" ht="15">
      <c r="A6157" s="101">
        <v>6</v>
      </c>
    </row>
    <row r="6159" ht="15">
      <c r="A6159" s="101">
        <v>8</v>
      </c>
    </row>
    <row r="6161" ht="15">
      <c r="A6161" s="101" t="s">
        <v>357</v>
      </c>
    </row>
    <row r="6163" ht="15">
      <c r="A6163" s="101">
        <v>4</v>
      </c>
    </row>
    <row r="6165" ht="15">
      <c r="A6165" s="101">
        <v>7</v>
      </c>
    </row>
    <row r="6167" ht="15">
      <c r="A6167" s="101">
        <v>5</v>
      </c>
    </row>
    <row r="6170" ht="15">
      <c r="A6170" s="101">
        <v>9</v>
      </c>
    </row>
    <row r="6172" ht="15">
      <c r="A6172" s="101">
        <v>3</v>
      </c>
    </row>
    <row r="6174" ht="15">
      <c r="A6174" s="101">
        <v>10</v>
      </c>
    </row>
    <row r="6413" ht="15">
      <c r="A6413" s="101">
        <v>6</v>
      </c>
    </row>
    <row r="6415" ht="15">
      <c r="A6415" s="101">
        <v>8</v>
      </c>
    </row>
    <row r="6417" ht="15">
      <c r="A6417" s="101" t="s">
        <v>357</v>
      </c>
    </row>
    <row r="6419" ht="15">
      <c r="A6419" s="101">
        <v>4</v>
      </c>
    </row>
    <row r="6421" ht="15">
      <c r="A6421" s="101">
        <v>7</v>
      </c>
    </row>
    <row r="6423" ht="15">
      <c r="A6423" s="101">
        <v>5</v>
      </c>
    </row>
    <row r="6426" ht="15">
      <c r="A6426" s="101">
        <v>9</v>
      </c>
    </row>
    <row r="6428" ht="15">
      <c r="A6428" s="101">
        <v>3</v>
      </c>
    </row>
    <row r="6430" ht="15">
      <c r="A6430" s="101">
        <v>10</v>
      </c>
    </row>
    <row r="6669" ht="15">
      <c r="A6669" s="101">
        <v>6</v>
      </c>
    </row>
    <row r="6671" ht="15">
      <c r="A6671" s="101">
        <v>8</v>
      </c>
    </row>
    <row r="6673" ht="15">
      <c r="A6673" s="101" t="s">
        <v>357</v>
      </c>
    </row>
    <row r="6675" ht="15">
      <c r="A6675" s="101">
        <v>4</v>
      </c>
    </row>
    <row r="6677" ht="15">
      <c r="A6677" s="101">
        <v>7</v>
      </c>
    </row>
    <row r="6679" ht="15">
      <c r="A6679" s="101">
        <v>5</v>
      </c>
    </row>
    <row r="6682" ht="15">
      <c r="A6682" s="101">
        <v>9</v>
      </c>
    </row>
    <row r="6684" ht="15">
      <c r="A6684" s="101">
        <v>3</v>
      </c>
    </row>
    <row r="6686" ht="15">
      <c r="A6686" s="101">
        <v>10</v>
      </c>
    </row>
    <row r="6925" ht="15">
      <c r="A6925" s="101">
        <v>6</v>
      </c>
    </row>
    <row r="6927" ht="15">
      <c r="A6927" s="101">
        <v>8</v>
      </c>
    </row>
    <row r="6929" ht="15">
      <c r="A6929" s="101" t="s">
        <v>357</v>
      </c>
    </row>
    <row r="6931" ht="15">
      <c r="A6931" s="101">
        <v>4</v>
      </c>
    </row>
    <row r="6933" ht="15">
      <c r="A6933" s="101">
        <v>7</v>
      </c>
    </row>
    <row r="6935" ht="15">
      <c r="A6935" s="101">
        <v>5</v>
      </c>
    </row>
    <row r="6938" ht="15">
      <c r="A6938" s="101">
        <v>9</v>
      </c>
    </row>
    <row r="6940" ht="15">
      <c r="A6940" s="101">
        <v>3</v>
      </c>
    </row>
    <row r="6942" ht="15">
      <c r="A6942" s="101">
        <v>10</v>
      </c>
    </row>
    <row r="7181" ht="15">
      <c r="A7181" s="101">
        <v>6</v>
      </c>
    </row>
    <row r="7183" ht="15">
      <c r="A7183" s="101">
        <v>8</v>
      </c>
    </row>
    <row r="7185" ht="15">
      <c r="A7185" s="101" t="s">
        <v>357</v>
      </c>
    </row>
    <row r="7187" ht="15">
      <c r="A7187" s="101">
        <v>4</v>
      </c>
    </row>
    <row r="7189" ht="15">
      <c r="A7189" s="101">
        <v>7</v>
      </c>
    </row>
    <row r="7191" ht="15">
      <c r="A7191" s="101">
        <v>5</v>
      </c>
    </row>
    <row r="7194" ht="15">
      <c r="A7194" s="101">
        <v>9</v>
      </c>
    </row>
    <row r="7196" ht="15">
      <c r="A7196" s="101">
        <v>3</v>
      </c>
    </row>
    <row r="7198" ht="15">
      <c r="A7198" s="101">
        <v>10</v>
      </c>
    </row>
    <row r="7437" ht="15">
      <c r="A7437" s="101">
        <v>6</v>
      </c>
    </row>
    <row r="7439" ht="15">
      <c r="A7439" s="101">
        <v>8</v>
      </c>
    </row>
    <row r="7441" ht="15">
      <c r="A7441" s="101" t="s">
        <v>357</v>
      </c>
    </row>
    <row r="7443" ht="15">
      <c r="A7443" s="101">
        <v>4</v>
      </c>
    </row>
    <row r="7445" ht="15">
      <c r="A7445" s="101">
        <v>7</v>
      </c>
    </row>
    <row r="7447" ht="15">
      <c r="A7447" s="101">
        <v>5</v>
      </c>
    </row>
    <row r="7450" ht="15">
      <c r="A7450" s="101">
        <v>9</v>
      </c>
    </row>
    <row r="7452" ht="15">
      <c r="A7452" s="101">
        <v>3</v>
      </c>
    </row>
    <row r="7454" ht="15">
      <c r="A7454" s="101">
        <v>10</v>
      </c>
    </row>
    <row r="7693" ht="15">
      <c r="A7693" s="101">
        <v>6</v>
      </c>
    </row>
    <row r="7695" ht="15">
      <c r="A7695" s="101">
        <v>8</v>
      </c>
    </row>
    <row r="7697" ht="15">
      <c r="A7697" s="101" t="s">
        <v>357</v>
      </c>
    </row>
    <row r="7699" ht="15">
      <c r="A7699" s="101">
        <v>4</v>
      </c>
    </row>
    <row r="7701" ht="15">
      <c r="A7701" s="101">
        <v>7</v>
      </c>
    </row>
    <row r="7703" ht="15">
      <c r="A7703" s="101">
        <v>5</v>
      </c>
    </row>
    <row r="7706" ht="15">
      <c r="A7706" s="101">
        <v>9</v>
      </c>
    </row>
    <row r="7708" ht="15">
      <c r="A7708" s="101">
        <v>3</v>
      </c>
    </row>
    <row r="7710" ht="15">
      <c r="A7710" s="101">
        <v>10</v>
      </c>
    </row>
    <row r="7949" ht="15">
      <c r="A7949" s="101">
        <v>6</v>
      </c>
    </row>
    <row r="7951" ht="15">
      <c r="A7951" s="101">
        <v>8</v>
      </c>
    </row>
    <row r="7953" ht="15">
      <c r="A7953" s="101" t="s">
        <v>357</v>
      </c>
    </row>
    <row r="7955" ht="15">
      <c r="A7955" s="101">
        <v>4</v>
      </c>
    </row>
    <row r="7957" ht="15">
      <c r="A7957" s="101">
        <v>7</v>
      </c>
    </row>
    <row r="7959" ht="15">
      <c r="A7959" s="101">
        <v>5</v>
      </c>
    </row>
    <row r="7962" ht="15">
      <c r="A7962" s="101">
        <v>9</v>
      </c>
    </row>
    <row r="7964" ht="15">
      <c r="A7964" s="101">
        <v>3</v>
      </c>
    </row>
    <row r="7966" ht="15">
      <c r="A7966" s="101">
        <v>10</v>
      </c>
    </row>
    <row r="8205" ht="15">
      <c r="A8205" s="101">
        <v>6</v>
      </c>
    </row>
    <row r="8207" ht="15">
      <c r="A8207" s="101">
        <v>8</v>
      </c>
    </row>
    <row r="8209" ht="15">
      <c r="A8209" s="101" t="s">
        <v>357</v>
      </c>
    </row>
    <row r="8211" ht="15">
      <c r="A8211" s="101">
        <v>4</v>
      </c>
    </row>
    <row r="8213" ht="15">
      <c r="A8213" s="101">
        <v>7</v>
      </c>
    </row>
    <row r="8215" ht="15">
      <c r="A8215" s="101">
        <v>5</v>
      </c>
    </row>
    <row r="8218" ht="15">
      <c r="A8218" s="101">
        <v>9</v>
      </c>
    </row>
    <row r="8220" ht="15">
      <c r="A8220" s="101">
        <v>3</v>
      </c>
    </row>
    <row r="8222" ht="15">
      <c r="A8222" s="101">
        <v>10</v>
      </c>
    </row>
    <row r="8461" ht="15">
      <c r="A8461" s="101">
        <v>6</v>
      </c>
    </row>
    <row r="8463" ht="15">
      <c r="A8463" s="101">
        <v>8</v>
      </c>
    </row>
    <row r="8465" ht="15">
      <c r="A8465" s="101" t="s">
        <v>357</v>
      </c>
    </row>
    <row r="8467" ht="15">
      <c r="A8467" s="101">
        <v>4</v>
      </c>
    </row>
    <row r="8469" ht="15">
      <c r="A8469" s="101">
        <v>7</v>
      </c>
    </row>
    <row r="8471" ht="15">
      <c r="A8471" s="101">
        <v>5</v>
      </c>
    </row>
    <row r="8474" ht="15">
      <c r="A8474" s="101">
        <v>9</v>
      </c>
    </row>
    <row r="8476" ht="15">
      <c r="A8476" s="101">
        <v>3</v>
      </c>
    </row>
    <row r="8478" ht="15">
      <c r="A8478" s="101">
        <v>10</v>
      </c>
    </row>
    <row r="8717" ht="15">
      <c r="A8717" s="101">
        <v>6</v>
      </c>
    </row>
    <row r="8719" ht="15">
      <c r="A8719" s="101">
        <v>8</v>
      </c>
    </row>
    <row r="8721" ht="15">
      <c r="A8721" s="101" t="s">
        <v>357</v>
      </c>
    </row>
    <row r="8723" ht="15">
      <c r="A8723" s="101">
        <v>4</v>
      </c>
    </row>
    <row r="8725" ht="15">
      <c r="A8725" s="101">
        <v>7</v>
      </c>
    </row>
    <row r="8727" ht="15">
      <c r="A8727" s="101">
        <v>5</v>
      </c>
    </row>
    <row r="8730" ht="15">
      <c r="A8730" s="101">
        <v>9</v>
      </c>
    </row>
    <row r="8732" ht="15">
      <c r="A8732" s="101">
        <v>3</v>
      </c>
    </row>
    <row r="8734" ht="15">
      <c r="A8734" s="101">
        <v>10</v>
      </c>
    </row>
    <row r="8973" ht="15">
      <c r="A8973" s="101">
        <v>6</v>
      </c>
    </row>
    <row r="8975" ht="15">
      <c r="A8975" s="101">
        <v>8</v>
      </c>
    </row>
    <row r="8977" ht="15">
      <c r="A8977" s="101" t="s">
        <v>357</v>
      </c>
    </row>
    <row r="8979" ht="15">
      <c r="A8979" s="101">
        <v>4</v>
      </c>
    </row>
    <row r="8981" ht="15">
      <c r="A8981" s="101">
        <v>7</v>
      </c>
    </row>
    <row r="8983" ht="15">
      <c r="A8983" s="101">
        <v>5</v>
      </c>
    </row>
    <row r="8986" ht="15">
      <c r="A8986" s="101">
        <v>9</v>
      </c>
    </row>
    <row r="8988" ht="15">
      <c r="A8988" s="101">
        <v>3</v>
      </c>
    </row>
    <row r="8990" ht="15">
      <c r="A8990" s="101">
        <v>10</v>
      </c>
    </row>
    <row r="9229" ht="15">
      <c r="A9229" s="101">
        <v>6</v>
      </c>
    </row>
    <row r="9231" ht="15">
      <c r="A9231" s="101">
        <v>8</v>
      </c>
    </row>
    <row r="9233" ht="15">
      <c r="A9233" s="101" t="s">
        <v>357</v>
      </c>
    </row>
    <row r="9235" ht="15">
      <c r="A9235" s="101">
        <v>4</v>
      </c>
    </row>
    <row r="9237" ht="15">
      <c r="A9237" s="101">
        <v>7</v>
      </c>
    </row>
    <row r="9239" ht="15">
      <c r="A9239" s="101">
        <v>5</v>
      </c>
    </row>
    <row r="9242" ht="15">
      <c r="A9242" s="101">
        <v>9</v>
      </c>
    </row>
    <row r="9244" ht="15">
      <c r="A9244" s="101">
        <v>3</v>
      </c>
    </row>
    <row r="9246" ht="15">
      <c r="A9246" s="101">
        <v>10</v>
      </c>
    </row>
    <row r="9485" ht="15">
      <c r="A9485" s="101">
        <v>6</v>
      </c>
    </row>
    <row r="9487" ht="15">
      <c r="A9487" s="101">
        <v>8</v>
      </c>
    </row>
    <row r="9489" ht="15">
      <c r="A9489" s="101" t="s">
        <v>357</v>
      </c>
    </row>
    <row r="9491" ht="15">
      <c r="A9491" s="101">
        <v>4</v>
      </c>
    </row>
    <row r="9493" ht="15">
      <c r="A9493" s="101">
        <v>7</v>
      </c>
    </row>
    <row r="9495" ht="15">
      <c r="A9495" s="101">
        <v>5</v>
      </c>
    </row>
    <row r="9498" ht="15">
      <c r="A9498" s="101">
        <v>9</v>
      </c>
    </row>
    <row r="9500" ht="15">
      <c r="A9500" s="101">
        <v>3</v>
      </c>
    </row>
    <row r="9502" ht="15">
      <c r="A9502" s="101">
        <v>10</v>
      </c>
    </row>
    <row r="9741" ht="15">
      <c r="A9741" s="101">
        <v>6</v>
      </c>
    </row>
    <row r="9743" ht="15">
      <c r="A9743" s="101">
        <v>8</v>
      </c>
    </row>
    <row r="9745" ht="15">
      <c r="A9745" s="101" t="s">
        <v>357</v>
      </c>
    </row>
    <row r="9747" ht="15">
      <c r="A9747" s="101">
        <v>4</v>
      </c>
    </row>
    <row r="9749" ht="15">
      <c r="A9749" s="101">
        <v>7</v>
      </c>
    </row>
    <row r="9751" ht="15">
      <c r="A9751" s="101">
        <v>5</v>
      </c>
    </row>
    <row r="9754" ht="15">
      <c r="A9754" s="101">
        <v>9</v>
      </c>
    </row>
    <row r="9756" ht="15">
      <c r="A9756" s="101">
        <v>3</v>
      </c>
    </row>
    <row r="9758" ht="15">
      <c r="A9758" s="101">
        <v>10</v>
      </c>
    </row>
    <row r="9997" ht="15">
      <c r="A9997" s="101">
        <v>6</v>
      </c>
    </row>
    <row r="9999" ht="15">
      <c r="A9999" s="101">
        <v>8</v>
      </c>
    </row>
    <row r="10001" ht="15">
      <c r="A10001" s="101" t="s">
        <v>357</v>
      </c>
    </row>
    <row r="10003" ht="15">
      <c r="A10003" s="101">
        <v>4</v>
      </c>
    </row>
    <row r="10005" ht="15">
      <c r="A10005" s="101">
        <v>7</v>
      </c>
    </row>
    <row r="10007" ht="15">
      <c r="A10007" s="101">
        <v>5</v>
      </c>
    </row>
    <row r="10010" ht="15">
      <c r="A10010" s="101">
        <v>9</v>
      </c>
    </row>
    <row r="10012" ht="15">
      <c r="A10012" s="101">
        <v>3</v>
      </c>
    </row>
    <row r="10014" ht="15">
      <c r="A10014" s="101">
        <v>10</v>
      </c>
    </row>
    <row r="10253" ht="15">
      <c r="A10253" s="101">
        <v>6</v>
      </c>
    </row>
    <row r="10255" ht="15">
      <c r="A10255" s="101">
        <v>8</v>
      </c>
    </row>
    <row r="10257" ht="15">
      <c r="A10257" s="101" t="s">
        <v>357</v>
      </c>
    </row>
    <row r="10259" ht="15">
      <c r="A10259" s="101">
        <v>4</v>
      </c>
    </row>
    <row r="10261" ht="15">
      <c r="A10261" s="101">
        <v>7</v>
      </c>
    </row>
    <row r="10263" ht="15">
      <c r="A10263" s="101">
        <v>5</v>
      </c>
    </row>
    <row r="10266" ht="15">
      <c r="A10266" s="101">
        <v>9</v>
      </c>
    </row>
    <row r="10268" ht="15">
      <c r="A10268" s="101">
        <v>3</v>
      </c>
    </row>
    <row r="10270" ht="15">
      <c r="A10270" s="101">
        <v>10</v>
      </c>
    </row>
    <row r="10509" ht="15">
      <c r="A10509" s="101">
        <v>6</v>
      </c>
    </row>
    <row r="10511" ht="15">
      <c r="A10511" s="101">
        <v>8</v>
      </c>
    </row>
    <row r="10513" ht="15">
      <c r="A10513" s="101" t="s">
        <v>357</v>
      </c>
    </row>
    <row r="10515" ht="15">
      <c r="A10515" s="101">
        <v>4</v>
      </c>
    </row>
    <row r="10517" ht="15">
      <c r="A10517" s="101">
        <v>7</v>
      </c>
    </row>
    <row r="10519" ht="15">
      <c r="A10519" s="101">
        <v>5</v>
      </c>
    </row>
    <row r="10522" ht="15">
      <c r="A10522" s="101">
        <v>9</v>
      </c>
    </row>
    <row r="10524" ht="15">
      <c r="A10524" s="101">
        <v>3</v>
      </c>
    </row>
    <row r="10526" ht="15">
      <c r="A10526" s="101">
        <v>10</v>
      </c>
    </row>
    <row r="10765" ht="15">
      <c r="A10765" s="101">
        <v>6</v>
      </c>
    </row>
    <row r="10767" ht="15">
      <c r="A10767" s="101">
        <v>8</v>
      </c>
    </row>
    <row r="10769" ht="15">
      <c r="A10769" s="101" t="s">
        <v>357</v>
      </c>
    </row>
    <row r="10771" ht="15">
      <c r="A10771" s="101">
        <v>4</v>
      </c>
    </row>
    <row r="10773" ht="15">
      <c r="A10773" s="101">
        <v>7</v>
      </c>
    </row>
    <row r="10775" ht="15">
      <c r="A10775" s="101">
        <v>5</v>
      </c>
    </row>
    <row r="10778" ht="15">
      <c r="A10778" s="101">
        <v>9</v>
      </c>
    </row>
    <row r="10780" ht="15">
      <c r="A10780" s="101">
        <v>3</v>
      </c>
    </row>
    <row r="10782" ht="15">
      <c r="A10782" s="101">
        <v>10</v>
      </c>
    </row>
    <row r="11021" ht="15">
      <c r="A11021" s="101">
        <v>6</v>
      </c>
    </row>
    <row r="11023" ht="15">
      <c r="A11023" s="101">
        <v>8</v>
      </c>
    </row>
    <row r="11025" ht="15">
      <c r="A11025" s="101" t="s">
        <v>357</v>
      </c>
    </row>
    <row r="11027" ht="15">
      <c r="A11027" s="101">
        <v>4</v>
      </c>
    </row>
    <row r="11029" ht="15">
      <c r="A11029" s="101">
        <v>7</v>
      </c>
    </row>
    <row r="11031" ht="15">
      <c r="A11031" s="101">
        <v>5</v>
      </c>
    </row>
    <row r="11034" ht="15">
      <c r="A11034" s="101">
        <v>9</v>
      </c>
    </row>
    <row r="11036" ht="15">
      <c r="A11036" s="101">
        <v>3</v>
      </c>
    </row>
    <row r="11038" ht="15">
      <c r="A11038" s="101">
        <v>10</v>
      </c>
    </row>
    <row r="11277" ht="15">
      <c r="A11277" s="101">
        <v>6</v>
      </c>
    </row>
    <row r="11279" ht="15">
      <c r="A11279" s="101">
        <v>8</v>
      </c>
    </row>
    <row r="11281" ht="15">
      <c r="A11281" s="101" t="s">
        <v>357</v>
      </c>
    </row>
    <row r="11283" ht="15">
      <c r="A11283" s="101">
        <v>4</v>
      </c>
    </row>
    <row r="11285" ht="15">
      <c r="A11285" s="101">
        <v>7</v>
      </c>
    </row>
    <row r="11287" ht="15">
      <c r="A11287" s="101">
        <v>5</v>
      </c>
    </row>
    <row r="11290" ht="15">
      <c r="A11290" s="101">
        <v>9</v>
      </c>
    </row>
    <row r="11292" ht="15">
      <c r="A11292" s="101">
        <v>3</v>
      </c>
    </row>
    <row r="11294" ht="15">
      <c r="A11294" s="101">
        <v>10</v>
      </c>
    </row>
    <row r="11533" ht="15">
      <c r="A11533" s="101">
        <v>6</v>
      </c>
    </row>
    <row r="11535" ht="15">
      <c r="A11535" s="101">
        <v>8</v>
      </c>
    </row>
    <row r="11537" ht="15">
      <c r="A11537" s="101" t="s">
        <v>357</v>
      </c>
    </row>
    <row r="11539" ht="15">
      <c r="A11539" s="101">
        <v>4</v>
      </c>
    </row>
    <row r="11541" ht="15">
      <c r="A11541" s="101">
        <v>7</v>
      </c>
    </row>
    <row r="11543" ht="15">
      <c r="A11543" s="101">
        <v>5</v>
      </c>
    </row>
    <row r="11546" ht="15">
      <c r="A11546" s="101">
        <v>9</v>
      </c>
    </row>
    <row r="11548" ht="15">
      <c r="A11548" s="101">
        <v>3</v>
      </c>
    </row>
    <row r="11550" ht="15">
      <c r="A11550" s="101">
        <v>10</v>
      </c>
    </row>
    <row r="11789" ht="15">
      <c r="A11789" s="101">
        <v>6</v>
      </c>
    </row>
    <row r="11791" ht="15">
      <c r="A11791" s="101">
        <v>8</v>
      </c>
    </row>
    <row r="11793" ht="15">
      <c r="A11793" s="101" t="s">
        <v>357</v>
      </c>
    </row>
    <row r="11795" ht="15">
      <c r="A11795" s="101">
        <v>4</v>
      </c>
    </row>
    <row r="11797" ht="15">
      <c r="A11797" s="101">
        <v>7</v>
      </c>
    </row>
    <row r="11799" ht="15">
      <c r="A11799" s="101">
        <v>5</v>
      </c>
    </row>
    <row r="11802" ht="15">
      <c r="A11802" s="101">
        <v>9</v>
      </c>
    </row>
    <row r="11804" ht="15">
      <c r="A11804" s="101">
        <v>3</v>
      </c>
    </row>
    <row r="11806" ht="15">
      <c r="A11806" s="101">
        <v>10</v>
      </c>
    </row>
    <row r="12045" ht="15">
      <c r="A12045" s="101">
        <v>6</v>
      </c>
    </row>
    <row r="12047" ht="15">
      <c r="A12047" s="101">
        <v>8</v>
      </c>
    </row>
    <row r="12049" ht="15">
      <c r="A12049" s="101" t="s">
        <v>357</v>
      </c>
    </row>
    <row r="12051" ht="15">
      <c r="A12051" s="101">
        <v>4</v>
      </c>
    </row>
    <row r="12053" ht="15">
      <c r="A12053" s="101">
        <v>7</v>
      </c>
    </row>
    <row r="12055" ht="15">
      <c r="A12055" s="101">
        <v>5</v>
      </c>
    </row>
    <row r="12058" ht="15">
      <c r="A12058" s="101">
        <v>9</v>
      </c>
    </row>
    <row r="12060" ht="15">
      <c r="A12060" s="101">
        <v>3</v>
      </c>
    </row>
    <row r="12062" ht="15">
      <c r="A12062" s="101">
        <v>10</v>
      </c>
    </row>
    <row r="12301" ht="15">
      <c r="A12301" s="101">
        <v>6</v>
      </c>
    </row>
    <row r="12303" ht="15">
      <c r="A12303" s="101">
        <v>8</v>
      </c>
    </row>
    <row r="12305" ht="15">
      <c r="A12305" s="101" t="s">
        <v>357</v>
      </c>
    </row>
    <row r="12307" ht="15">
      <c r="A12307" s="101">
        <v>4</v>
      </c>
    </row>
    <row r="12309" ht="15">
      <c r="A12309" s="101">
        <v>7</v>
      </c>
    </row>
    <row r="12311" ht="15">
      <c r="A12311" s="101">
        <v>5</v>
      </c>
    </row>
    <row r="12314" ht="15">
      <c r="A12314" s="101">
        <v>9</v>
      </c>
    </row>
    <row r="12316" ht="15">
      <c r="A12316" s="101">
        <v>3</v>
      </c>
    </row>
    <row r="12318" ht="15">
      <c r="A12318" s="101">
        <v>10</v>
      </c>
    </row>
    <row r="12557" ht="15">
      <c r="A12557" s="101">
        <v>6</v>
      </c>
    </row>
    <row r="12559" ht="15">
      <c r="A12559" s="101">
        <v>8</v>
      </c>
    </row>
    <row r="12561" ht="15">
      <c r="A12561" s="101" t="s">
        <v>357</v>
      </c>
    </row>
    <row r="12563" ht="15">
      <c r="A12563" s="101">
        <v>4</v>
      </c>
    </row>
    <row r="12565" ht="15">
      <c r="A12565" s="101">
        <v>7</v>
      </c>
    </row>
    <row r="12567" ht="15">
      <c r="A12567" s="101">
        <v>5</v>
      </c>
    </row>
    <row r="12570" ht="15">
      <c r="A12570" s="101">
        <v>9</v>
      </c>
    </row>
    <row r="12572" ht="15">
      <c r="A12572" s="101">
        <v>3</v>
      </c>
    </row>
    <row r="12574" ht="15">
      <c r="A12574" s="101">
        <v>10</v>
      </c>
    </row>
    <row r="12813" ht="15">
      <c r="A12813" s="101">
        <v>6</v>
      </c>
    </row>
    <row r="12815" ht="15">
      <c r="A12815" s="101">
        <v>8</v>
      </c>
    </row>
    <row r="12817" ht="15">
      <c r="A12817" s="101" t="s">
        <v>357</v>
      </c>
    </row>
    <row r="12819" ht="15">
      <c r="A12819" s="101">
        <v>4</v>
      </c>
    </row>
    <row r="12821" ht="15">
      <c r="A12821" s="101">
        <v>7</v>
      </c>
    </row>
    <row r="12823" ht="15">
      <c r="A12823" s="101">
        <v>5</v>
      </c>
    </row>
    <row r="12826" ht="15">
      <c r="A12826" s="101">
        <v>9</v>
      </c>
    </row>
    <row r="12828" ht="15">
      <c r="A12828" s="101">
        <v>3</v>
      </c>
    </row>
    <row r="12830" ht="15">
      <c r="A12830" s="101">
        <v>10</v>
      </c>
    </row>
    <row r="13069" ht="15">
      <c r="A13069" s="101">
        <v>6</v>
      </c>
    </row>
    <row r="13071" ht="15">
      <c r="A13071" s="101">
        <v>8</v>
      </c>
    </row>
    <row r="13073" ht="15">
      <c r="A13073" s="101" t="s">
        <v>357</v>
      </c>
    </row>
    <row r="13075" ht="15">
      <c r="A13075" s="101">
        <v>4</v>
      </c>
    </row>
    <row r="13077" ht="15">
      <c r="A13077" s="101">
        <v>7</v>
      </c>
    </row>
    <row r="13079" ht="15">
      <c r="A13079" s="101">
        <v>5</v>
      </c>
    </row>
    <row r="13082" ht="15">
      <c r="A13082" s="101">
        <v>9</v>
      </c>
    </row>
    <row r="13084" ht="15">
      <c r="A13084" s="101">
        <v>3</v>
      </c>
    </row>
    <row r="13086" ht="15">
      <c r="A13086" s="101">
        <v>10</v>
      </c>
    </row>
    <row r="13325" ht="15">
      <c r="A13325" s="101">
        <v>6</v>
      </c>
    </row>
    <row r="13327" ht="15">
      <c r="A13327" s="101">
        <v>8</v>
      </c>
    </row>
    <row r="13329" ht="15">
      <c r="A13329" s="101" t="s">
        <v>357</v>
      </c>
    </row>
    <row r="13331" ht="15">
      <c r="A13331" s="101">
        <v>4</v>
      </c>
    </row>
    <row r="13333" ht="15">
      <c r="A13333" s="101">
        <v>7</v>
      </c>
    </row>
    <row r="13335" ht="15">
      <c r="A13335" s="101">
        <v>5</v>
      </c>
    </row>
    <row r="13338" ht="15">
      <c r="A13338" s="101">
        <v>9</v>
      </c>
    </row>
    <row r="13340" ht="15">
      <c r="A13340" s="101">
        <v>3</v>
      </c>
    </row>
    <row r="13342" ht="15">
      <c r="A13342" s="101">
        <v>10</v>
      </c>
    </row>
    <row r="13581" ht="15">
      <c r="A13581" s="101">
        <v>6</v>
      </c>
    </row>
    <row r="13583" ht="15">
      <c r="A13583" s="101">
        <v>8</v>
      </c>
    </row>
    <row r="13585" ht="15">
      <c r="A13585" s="101" t="s">
        <v>357</v>
      </c>
    </row>
    <row r="13587" ht="15">
      <c r="A13587" s="101">
        <v>4</v>
      </c>
    </row>
    <row r="13589" ht="15">
      <c r="A13589" s="101">
        <v>7</v>
      </c>
    </row>
    <row r="13591" ht="15">
      <c r="A13591" s="101">
        <v>5</v>
      </c>
    </row>
    <row r="13594" ht="15">
      <c r="A13594" s="101">
        <v>9</v>
      </c>
    </row>
    <row r="13596" ht="15">
      <c r="A13596" s="101">
        <v>3</v>
      </c>
    </row>
    <row r="13598" ht="15">
      <c r="A13598" s="101">
        <v>10</v>
      </c>
    </row>
    <row r="13837" ht="15">
      <c r="A13837" s="101">
        <v>6</v>
      </c>
    </row>
    <row r="13839" ht="15">
      <c r="A13839" s="101">
        <v>8</v>
      </c>
    </row>
    <row r="13841" ht="15">
      <c r="A13841" s="101" t="s">
        <v>357</v>
      </c>
    </row>
    <row r="13843" ht="15">
      <c r="A13843" s="101">
        <v>4</v>
      </c>
    </row>
    <row r="13845" ht="15">
      <c r="A13845" s="101">
        <v>7</v>
      </c>
    </row>
    <row r="13847" ht="15">
      <c r="A13847" s="101">
        <v>5</v>
      </c>
    </row>
    <row r="13850" ht="15">
      <c r="A13850" s="101">
        <v>9</v>
      </c>
    </row>
    <row r="13852" ht="15">
      <c r="A13852" s="101">
        <v>3</v>
      </c>
    </row>
    <row r="13854" ht="15">
      <c r="A13854" s="101">
        <v>10</v>
      </c>
    </row>
    <row r="14093" ht="15">
      <c r="A14093" s="101">
        <v>6</v>
      </c>
    </row>
    <row r="14095" ht="15">
      <c r="A14095" s="101">
        <v>8</v>
      </c>
    </row>
    <row r="14097" ht="15">
      <c r="A14097" s="101" t="s">
        <v>357</v>
      </c>
    </row>
    <row r="14099" ht="15">
      <c r="A14099" s="101">
        <v>4</v>
      </c>
    </row>
    <row r="14101" ht="15">
      <c r="A14101" s="101">
        <v>7</v>
      </c>
    </row>
    <row r="14103" ht="15">
      <c r="A14103" s="101">
        <v>5</v>
      </c>
    </row>
    <row r="14106" ht="15">
      <c r="A14106" s="101">
        <v>9</v>
      </c>
    </row>
    <row r="14108" ht="15">
      <c r="A14108" s="101">
        <v>3</v>
      </c>
    </row>
    <row r="14110" ht="15">
      <c r="A14110" s="101">
        <v>10</v>
      </c>
    </row>
    <row r="14349" ht="15">
      <c r="A14349" s="101">
        <v>6</v>
      </c>
    </row>
    <row r="14351" ht="15">
      <c r="A14351" s="101">
        <v>8</v>
      </c>
    </row>
    <row r="14353" ht="15">
      <c r="A14353" s="101" t="s">
        <v>357</v>
      </c>
    </row>
    <row r="14355" ht="15">
      <c r="A14355" s="101">
        <v>4</v>
      </c>
    </row>
    <row r="14357" ht="15">
      <c r="A14357" s="101">
        <v>7</v>
      </c>
    </row>
    <row r="14359" ht="15">
      <c r="A14359" s="101">
        <v>5</v>
      </c>
    </row>
    <row r="14362" ht="15">
      <c r="A14362" s="101">
        <v>9</v>
      </c>
    </row>
    <row r="14364" ht="15">
      <c r="A14364" s="101">
        <v>3</v>
      </c>
    </row>
    <row r="14366" ht="15">
      <c r="A14366" s="101">
        <v>10</v>
      </c>
    </row>
    <row r="14605" ht="15">
      <c r="A14605" s="101">
        <v>6</v>
      </c>
    </row>
    <row r="14607" ht="15">
      <c r="A14607" s="101">
        <v>8</v>
      </c>
    </row>
    <row r="14609" ht="15">
      <c r="A14609" s="101" t="s">
        <v>357</v>
      </c>
    </row>
    <row r="14611" ht="15">
      <c r="A14611" s="101">
        <v>4</v>
      </c>
    </row>
    <row r="14613" ht="15">
      <c r="A14613" s="101">
        <v>7</v>
      </c>
    </row>
    <row r="14615" ht="15">
      <c r="A14615" s="101">
        <v>5</v>
      </c>
    </row>
    <row r="14618" ht="15">
      <c r="A14618" s="101">
        <v>9</v>
      </c>
    </row>
    <row r="14620" ht="15">
      <c r="A14620" s="101">
        <v>3</v>
      </c>
    </row>
    <row r="14622" ht="15">
      <c r="A14622" s="101">
        <v>10</v>
      </c>
    </row>
    <row r="14861" ht="15">
      <c r="A14861" s="101">
        <v>6</v>
      </c>
    </row>
    <row r="14863" ht="15">
      <c r="A14863" s="101">
        <v>8</v>
      </c>
    </row>
    <row r="14865" ht="15">
      <c r="A14865" s="101" t="s">
        <v>357</v>
      </c>
    </row>
    <row r="14867" ht="15">
      <c r="A14867" s="101">
        <v>4</v>
      </c>
    </row>
    <row r="14869" ht="15">
      <c r="A14869" s="101">
        <v>7</v>
      </c>
    </row>
    <row r="14871" ht="15">
      <c r="A14871" s="101">
        <v>5</v>
      </c>
    </row>
    <row r="14874" ht="15">
      <c r="A14874" s="101">
        <v>9</v>
      </c>
    </row>
    <row r="14876" ht="15">
      <c r="A14876" s="101">
        <v>3</v>
      </c>
    </row>
    <row r="14878" ht="15">
      <c r="A14878" s="101">
        <v>10</v>
      </c>
    </row>
    <row r="15117" ht="15">
      <c r="A15117" s="101">
        <v>6</v>
      </c>
    </row>
    <row r="15119" ht="15">
      <c r="A15119" s="101">
        <v>8</v>
      </c>
    </row>
    <row r="15121" ht="15">
      <c r="A15121" s="101" t="s">
        <v>357</v>
      </c>
    </row>
    <row r="15123" ht="15">
      <c r="A15123" s="101">
        <v>4</v>
      </c>
    </row>
    <row r="15125" ht="15">
      <c r="A15125" s="101">
        <v>7</v>
      </c>
    </row>
    <row r="15127" ht="15">
      <c r="A15127" s="101">
        <v>5</v>
      </c>
    </row>
    <row r="15130" ht="15">
      <c r="A15130" s="101">
        <v>9</v>
      </c>
    </row>
    <row r="15132" ht="15">
      <c r="A15132" s="101">
        <v>3</v>
      </c>
    </row>
    <row r="15134" ht="15">
      <c r="A15134" s="101">
        <v>10</v>
      </c>
    </row>
    <row r="15373" ht="15">
      <c r="A15373" s="101">
        <v>6</v>
      </c>
    </row>
    <row r="15375" ht="15">
      <c r="A15375" s="101">
        <v>8</v>
      </c>
    </row>
    <row r="15377" ht="15">
      <c r="A15377" s="101" t="s">
        <v>357</v>
      </c>
    </row>
    <row r="15379" ht="15">
      <c r="A15379" s="101">
        <v>4</v>
      </c>
    </row>
    <row r="15381" ht="15">
      <c r="A15381" s="101">
        <v>7</v>
      </c>
    </row>
    <row r="15383" ht="15">
      <c r="A15383" s="101">
        <v>5</v>
      </c>
    </row>
    <row r="15386" ht="15">
      <c r="A15386" s="101">
        <v>9</v>
      </c>
    </row>
    <row r="15388" ht="15">
      <c r="A15388" s="101">
        <v>3</v>
      </c>
    </row>
    <row r="15390" ht="15">
      <c r="A15390" s="101">
        <v>10</v>
      </c>
    </row>
    <row r="15629" ht="15">
      <c r="A15629" s="101">
        <v>6</v>
      </c>
    </row>
    <row r="15631" ht="15">
      <c r="A15631" s="101">
        <v>8</v>
      </c>
    </row>
    <row r="15633" ht="15">
      <c r="A15633" s="101" t="s">
        <v>357</v>
      </c>
    </row>
    <row r="15635" ht="15">
      <c r="A15635" s="101">
        <v>4</v>
      </c>
    </row>
    <row r="15637" ht="15">
      <c r="A15637" s="101">
        <v>7</v>
      </c>
    </row>
    <row r="15639" ht="15">
      <c r="A15639" s="101">
        <v>5</v>
      </c>
    </row>
    <row r="15642" ht="15">
      <c r="A15642" s="101">
        <v>9</v>
      </c>
    </row>
    <row r="15644" ht="15">
      <c r="A15644" s="101">
        <v>3</v>
      </c>
    </row>
    <row r="15646" ht="15">
      <c r="A15646" s="101">
        <v>10</v>
      </c>
    </row>
    <row r="15885" ht="15">
      <c r="A15885" s="101">
        <v>6</v>
      </c>
    </row>
    <row r="15887" ht="15">
      <c r="A15887" s="101">
        <v>8</v>
      </c>
    </row>
    <row r="15889" ht="15">
      <c r="A15889" s="101" t="s">
        <v>357</v>
      </c>
    </row>
    <row r="15891" ht="15">
      <c r="A15891" s="101">
        <v>4</v>
      </c>
    </row>
    <row r="15893" ht="15">
      <c r="A15893" s="101">
        <v>7</v>
      </c>
    </row>
    <row r="15895" ht="15">
      <c r="A15895" s="101">
        <v>5</v>
      </c>
    </row>
    <row r="15898" ht="15">
      <c r="A15898" s="101">
        <v>9</v>
      </c>
    </row>
    <row r="15900" ht="15">
      <c r="A15900" s="101">
        <v>3</v>
      </c>
    </row>
    <row r="15902" ht="15">
      <c r="A15902" s="101">
        <v>10</v>
      </c>
    </row>
    <row r="16141" ht="15">
      <c r="A16141" s="101">
        <v>6</v>
      </c>
    </row>
    <row r="16143" ht="15">
      <c r="A16143" s="101">
        <v>8</v>
      </c>
    </row>
    <row r="16145" ht="15">
      <c r="A16145" s="101" t="s">
        <v>357</v>
      </c>
    </row>
    <row r="16147" ht="15">
      <c r="A16147" s="101">
        <v>4</v>
      </c>
    </row>
    <row r="16149" ht="15">
      <c r="A16149" s="101">
        <v>7</v>
      </c>
    </row>
    <row r="16151" ht="15">
      <c r="A16151" s="101">
        <v>5</v>
      </c>
    </row>
    <row r="16154" ht="15">
      <c r="A16154" s="101">
        <v>9</v>
      </c>
    </row>
    <row r="16156" ht="15">
      <c r="A16156" s="101">
        <v>3</v>
      </c>
    </row>
    <row r="16158" ht="15">
      <c r="A16158" s="101">
        <v>10</v>
      </c>
    </row>
    <row r="16397" ht="15">
      <c r="A16397" s="101">
        <v>6</v>
      </c>
    </row>
    <row r="16399" ht="15">
      <c r="A16399" s="101">
        <v>8</v>
      </c>
    </row>
    <row r="16401" ht="15">
      <c r="A16401" s="101" t="s">
        <v>357</v>
      </c>
    </row>
    <row r="16403" ht="15">
      <c r="A16403" s="101">
        <v>4</v>
      </c>
    </row>
    <row r="16405" ht="15">
      <c r="A16405" s="101">
        <v>7</v>
      </c>
    </row>
    <row r="16407" ht="15">
      <c r="A16407" s="101">
        <v>5</v>
      </c>
    </row>
    <row r="16410" ht="15">
      <c r="A16410" s="101">
        <v>9</v>
      </c>
    </row>
    <row r="16412" ht="15">
      <c r="A16412" s="101">
        <v>3</v>
      </c>
    </row>
    <row r="16414" ht="15">
      <c r="A16414" s="101">
        <v>10</v>
      </c>
    </row>
    <row r="16653" ht="15">
      <c r="A16653" s="101">
        <v>6</v>
      </c>
    </row>
    <row r="16655" ht="15">
      <c r="A16655" s="101">
        <v>8</v>
      </c>
    </row>
    <row r="16657" ht="15">
      <c r="A16657" s="101" t="s">
        <v>357</v>
      </c>
    </row>
    <row r="16659" ht="15">
      <c r="A16659" s="101">
        <v>4</v>
      </c>
    </row>
    <row r="16661" ht="15">
      <c r="A16661" s="101">
        <v>7</v>
      </c>
    </row>
    <row r="16663" ht="15">
      <c r="A16663" s="101">
        <v>5</v>
      </c>
    </row>
    <row r="16666" ht="15">
      <c r="A16666" s="101">
        <v>9</v>
      </c>
    </row>
    <row r="16668" ht="15">
      <c r="A16668" s="101">
        <v>3</v>
      </c>
    </row>
    <row r="16670" ht="15">
      <c r="A16670" s="101">
        <v>10</v>
      </c>
    </row>
    <row r="16909" ht="15">
      <c r="A16909" s="101">
        <v>6</v>
      </c>
    </row>
    <row r="16911" ht="15">
      <c r="A16911" s="101">
        <v>8</v>
      </c>
    </row>
    <row r="16913" ht="15">
      <c r="A16913" s="101" t="s">
        <v>357</v>
      </c>
    </row>
    <row r="16915" ht="15">
      <c r="A16915" s="101">
        <v>4</v>
      </c>
    </row>
    <row r="16917" ht="15">
      <c r="A16917" s="101">
        <v>7</v>
      </c>
    </row>
    <row r="16919" ht="15">
      <c r="A16919" s="101">
        <v>5</v>
      </c>
    </row>
    <row r="16922" ht="15">
      <c r="A16922" s="101">
        <v>9</v>
      </c>
    </row>
    <row r="16924" ht="15">
      <c r="A16924" s="101">
        <v>3</v>
      </c>
    </row>
    <row r="16926" ht="15">
      <c r="A16926" s="101">
        <v>10</v>
      </c>
    </row>
    <row r="17165" ht="15">
      <c r="A17165" s="101">
        <v>6</v>
      </c>
    </row>
    <row r="17167" ht="15">
      <c r="A17167" s="101">
        <v>8</v>
      </c>
    </row>
    <row r="17169" ht="15">
      <c r="A17169" s="101" t="s">
        <v>357</v>
      </c>
    </row>
    <row r="17171" ht="15">
      <c r="A17171" s="101">
        <v>4</v>
      </c>
    </row>
    <row r="17173" ht="15">
      <c r="A17173" s="101">
        <v>7</v>
      </c>
    </row>
    <row r="17175" ht="15">
      <c r="A17175" s="101">
        <v>5</v>
      </c>
    </row>
    <row r="17178" ht="15">
      <c r="A17178" s="101">
        <v>9</v>
      </c>
    </row>
    <row r="17180" ht="15">
      <c r="A17180" s="101">
        <v>3</v>
      </c>
    </row>
    <row r="17182" ht="15">
      <c r="A17182" s="101">
        <v>10</v>
      </c>
    </row>
    <row r="17421" ht="15">
      <c r="A17421" s="101">
        <v>6</v>
      </c>
    </row>
    <row r="17423" ht="15">
      <c r="A17423" s="101">
        <v>8</v>
      </c>
    </row>
    <row r="17425" ht="15">
      <c r="A17425" s="101" t="s">
        <v>357</v>
      </c>
    </row>
    <row r="17427" ht="15">
      <c r="A17427" s="101">
        <v>4</v>
      </c>
    </row>
    <row r="17429" ht="15">
      <c r="A17429" s="101">
        <v>7</v>
      </c>
    </row>
    <row r="17431" ht="15">
      <c r="A17431" s="101">
        <v>5</v>
      </c>
    </row>
    <row r="17434" ht="15">
      <c r="A17434" s="101">
        <v>9</v>
      </c>
    </row>
    <row r="17436" ht="15">
      <c r="A17436" s="101">
        <v>3</v>
      </c>
    </row>
    <row r="17438" ht="15">
      <c r="A17438" s="101">
        <v>10</v>
      </c>
    </row>
    <row r="17677" ht="15">
      <c r="A17677" s="101">
        <v>6</v>
      </c>
    </row>
    <row r="17679" ht="15">
      <c r="A17679" s="101">
        <v>8</v>
      </c>
    </row>
    <row r="17681" ht="15">
      <c r="A17681" s="101" t="s">
        <v>357</v>
      </c>
    </row>
    <row r="17683" ht="15">
      <c r="A17683" s="101">
        <v>4</v>
      </c>
    </row>
    <row r="17685" ht="15">
      <c r="A17685" s="101">
        <v>7</v>
      </c>
    </row>
    <row r="17687" ht="15">
      <c r="A17687" s="101">
        <v>5</v>
      </c>
    </row>
    <row r="17690" ht="15">
      <c r="A17690" s="101">
        <v>9</v>
      </c>
    </row>
    <row r="17692" ht="15">
      <c r="A17692" s="101">
        <v>3</v>
      </c>
    </row>
    <row r="17694" ht="15">
      <c r="A17694" s="101">
        <v>10</v>
      </c>
    </row>
    <row r="17933" ht="15">
      <c r="A17933" s="101">
        <v>6</v>
      </c>
    </row>
    <row r="17935" ht="15">
      <c r="A17935" s="101">
        <v>8</v>
      </c>
    </row>
    <row r="17937" ht="15">
      <c r="A17937" s="101" t="s">
        <v>357</v>
      </c>
    </row>
    <row r="17939" ht="15">
      <c r="A17939" s="101">
        <v>4</v>
      </c>
    </row>
    <row r="17941" ht="15">
      <c r="A17941" s="101">
        <v>7</v>
      </c>
    </row>
    <row r="17943" ht="15">
      <c r="A17943" s="101">
        <v>5</v>
      </c>
    </row>
    <row r="17946" ht="15">
      <c r="A17946" s="101">
        <v>9</v>
      </c>
    </row>
    <row r="17948" ht="15">
      <c r="A17948" s="101">
        <v>3</v>
      </c>
    </row>
    <row r="17950" ht="15">
      <c r="A17950" s="101">
        <v>10</v>
      </c>
    </row>
    <row r="18189" ht="15">
      <c r="A18189" s="101">
        <v>6</v>
      </c>
    </row>
    <row r="18191" ht="15">
      <c r="A18191" s="101">
        <v>8</v>
      </c>
    </row>
    <row r="18193" ht="15">
      <c r="A18193" s="101" t="s">
        <v>357</v>
      </c>
    </row>
    <row r="18195" ht="15">
      <c r="A18195" s="101">
        <v>4</v>
      </c>
    </row>
    <row r="18197" ht="15">
      <c r="A18197" s="101">
        <v>7</v>
      </c>
    </row>
    <row r="18199" ht="15">
      <c r="A18199" s="101">
        <v>5</v>
      </c>
    </row>
    <row r="18202" ht="15">
      <c r="A18202" s="101">
        <v>9</v>
      </c>
    </row>
    <row r="18204" ht="15">
      <c r="A18204" s="101">
        <v>3</v>
      </c>
    </row>
    <row r="18206" ht="15">
      <c r="A18206" s="101">
        <v>10</v>
      </c>
    </row>
    <row r="18445" ht="15">
      <c r="A18445" s="101">
        <v>6</v>
      </c>
    </row>
    <row r="18447" ht="15">
      <c r="A18447" s="101">
        <v>8</v>
      </c>
    </row>
    <row r="18449" ht="15">
      <c r="A18449" s="101" t="s">
        <v>357</v>
      </c>
    </row>
    <row r="18451" ht="15">
      <c r="A18451" s="101">
        <v>4</v>
      </c>
    </row>
    <row r="18453" ht="15">
      <c r="A18453" s="101">
        <v>7</v>
      </c>
    </row>
    <row r="18455" ht="15">
      <c r="A18455" s="101">
        <v>5</v>
      </c>
    </row>
    <row r="18458" ht="15">
      <c r="A18458" s="101">
        <v>9</v>
      </c>
    </row>
    <row r="18460" ht="15">
      <c r="A18460" s="101">
        <v>3</v>
      </c>
    </row>
    <row r="18462" ht="15">
      <c r="A18462" s="101">
        <v>10</v>
      </c>
    </row>
    <row r="18701" ht="15">
      <c r="A18701" s="101">
        <v>6</v>
      </c>
    </row>
    <row r="18703" ht="15">
      <c r="A18703" s="101">
        <v>8</v>
      </c>
    </row>
    <row r="18705" ht="15">
      <c r="A18705" s="101" t="s">
        <v>357</v>
      </c>
    </row>
    <row r="18707" ht="15">
      <c r="A18707" s="101">
        <v>4</v>
      </c>
    </row>
    <row r="18709" ht="15">
      <c r="A18709" s="101">
        <v>7</v>
      </c>
    </row>
    <row r="18711" ht="15">
      <c r="A18711" s="101">
        <v>5</v>
      </c>
    </row>
    <row r="18714" ht="15">
      <c r="A18714" s="101">
        <v>9</v>
      </c>
    </row>
    <row r="18716" ht="15">
      <c r="A18716" s="101">
        <v>3</v>
      </c>
    </row>
    <row r="18718" ht="15">
      <c r="A18718" s="101">
        <v>10</v>
      </c>
    </row>
    <row r="18957" ht="15">
      <c r="A18957" s="101">
        <v>6</v>
      </c>
    </row>
    <row r="18959" ht="15">
      <c r="A18959" s="101">
        <v>8</v>
      </c>
    </row>
    <row r="18961" ht="15">
      <c r="A18961" s="101" t="s">
        <v>357</v>
      </c>
    </row>
    <row r="18963" ht="15">
      <c r="A18963" s="101">
        <v>4</v>
      </c>
    </row>
    <row r="18965" ht="15">
      <c r="A18965" s="101">
        <v>7</v>
      </c>
    </row>
    <row r="18967" ht="15">
      <c r="A18967" s="101">
        <v>5</v>
      </c>
    </row>
    <row r="18970" ht="15">
      <c r="A18970" s="101">
        <v>9</v>
      </c>
    </row>
    <row r="18972" ht="15">
      <c r="A18972" s="101">
        <v>3</v>
      </c>
    </row>
    <row r="18974" ht="15">
      <c r="A18974" s="101">
        <v>10</v>
      </c>
    </row>
    <row r="19213" ht="15">
      <c r="A19213" s="101">
        <v>6</v>
      </c>
    </row>
    <row r="19215" ht="15">
      <c r="A19215" s="101">
        <v>8</v>
      </c>
    </row>
    <row r="19217" ht="15">
      <c r="A19217" s="101" t="s">
        <v>357</v>
      </c>
    </row>
    <row r="19219" ht="15">
      <c r="A19219" s="101">
        <v>4</v>
      </c>
    </row>
    <row r="19221" ht="15">
      <c r="A19221" s="101">
        <v>7</v>
      </c>
    </row>
    <row r="19223" ht="15">
      <c r="A19223" s="101">
        <v>5</v>
      </c>
    </row>
    <row r="19226" ht="15">
      <c r="A19226" s="101">
        <v>9</v>
      </c>
    </row>
    <row r="19228" ht="15">
      <c r="A19228" s="101">
        <v>3</v>
      </c>
    </row>
    <row r="19230" ht="15">
      <c r="A19230" s="101">
        <v>10</v>
      </c>
    </row>
    <row r="19469" ht="15">
      <c r="A19469" s="101">
        <v>6</v>
      </c>
    </row>
    <row r="19471" ht="15">
      <c r="A19471" s="101">
        <v>8</v>
      </c>
    </row>
    <row r="19473" ht="15">
      <c r="A19473" s="101" t="s">
        <v>357</v>
      </c>
    </row>
    <row r="19475" ht="15">
      <c r="A19475" s="101">
        <v>4</v>
      </c>
    </row>
    <row r="19477" ht="15">
      <c r="A19477" s="101">
        <v>7</v>
      </c>
    </row>
    <row r="19479" ht="15">
      <c r="A19479" s="101">
        <v>5</v>
      </c>
    </row>
    <row r="19482" ht="15">
      <c r="A19482" s="101">
        <v>9</v>
      </c>
    </row>
    <row r="19484" ht="15">
      <c r="A19484" s="101">
        <v>3</v>
      </c>
    </row>
    <row r="19486" ht="15">
      <c r="A19486" s="101">
        <v>10</v>
      </c>
    </row>
    <row r="19725" ht="15">
      <c r="A19725" s="101">
        <v>6</v>
      </c>
    </row>
    <row r="19727" ht="15">
      <c r="A19727" s="101">
        <v>8</v>
      </c>
    </row>
    <row r="19729" ht="15">
      <c r="A19729" s="101" t="s">
        <v>357</v>
      </c>
    </row>
    <row r="19731" ht="15">
      <c r="A19731" s="101">
        <v>4</v>
      </c>
    </row>
    <row r="19733" ht="15">
      <c r="A19733" s="101">
        <v>7</v>
      </c>
    </row>
    <row r="19735" ht="15">
      <c r="A19735" s="101">
        <v>5</v>
      </c>
    </row>
    <row r="19738" ht="15">
      <c r="A19738" s="101">
        <v>9</v>
      </c>
    </row>
    <row r="19740" ht="15">
      <c r="A19740" s="101">
        <v>3</v>
      </c>
    </row>
    <row r="19742" ht="15">
      <c r="A19742" s="101">
        <v>10</v>
      </c>
    </row>
    <row r="19981" ht="15">
      <c r="A19981" s="101">
        <v>6</v>
      </c>
    </row>
    <row r="19983" ht="15">
      <c r="A19983" s="101">
        <v>8</v>
      </c>
    </row>
    <row r="19985" ht="15">
      <c r="A19985" s="101" t="s">
        <v>357</v>
      </c>
    </row>
    <row r="19987" ht="15">
      <c r="A19987" s="101">
        <v>4</v>
      </c>
    </row>
    <row r="19989" ht="15">
      <c r="A19989" s="101">
        <v>7</v>
      </c>
    </row>
    <row r="19991" ht="15">
      <c r="A19991" s="101">
        <v>5</v>
      </c>
    </row>
    <row r="19994" ht="15">
      <c r="A19994" s="101">
        <v>9</v>
      </c>
    </row>
    <row r="19996" ht="15">
      <c r="A19996" s="101">
        <v>3</v>
      </c>
    </row>
    <row r="19998" ht="15">
      <c r="A19998" s="101">
        <v>10</v>
      </c>
    </row>
    <row r="20237" ht="15">
      <c r="A20237" s="101">
        <v>6</v>
      </c>
    </row>
    <row r="20239" ht="15">
      <c r="A20239" s="101">
        <v>8</v>
      </c>
    </row>
    <row r="20241" ht="15">
      <c r="A20241" s="101" t="s">
        <v>357</v>
      </c>
    </row>
    <row r="20243" ht="15">
      <c r="A20243" s="101">
        <v>4</v>
      </c>
    </row>
    <row r="20245" ht="15">
      <c r="A20245" s="101">
        <v>7</v>
      </c>
    </row>
    <row r="20247" ht="15">
      <c r="A20247" s="101">
        <v>5</v>
      </c>
    </row>
    <row r="20250" ht="15">
      <c r="A20250" s="101">
        <v>9</v>
      </c>
    </row>
    <row r="20252" ht="15">
      <c r="A20252" s="101">
        <v>3</v>
      </c>
    </row>
    <row r="20254" ht="15">
      <c r="A20254" s="101">
        <v>10</v>
      </c>
    </row>
    <row r="20493" ht="15">
      <c r="A20493" s="101">
        <v>6</v>
      </c>
    </row>
    <row r="20495" ht="15">
      <c r="A20495" s="101">
        <v>8</v>
      </c>
    </row>
    <row r="20497" ht="15">
      <c r="A20497" s="101" t="s">
        <v>357</v>
      </c>
    </row>
    <row r="20499" ht="15">
      <c r="A20499" s="101">
        <v>4</v>
      </c>
    </row>
    <row r="20501" ht="15">
      <c r="A20501" s="101">
        <v>7</v>
      </c>
    </row>
    <row r="20503" ht="15">
      <c r="A20503" s="101">
        <v>5</v>
      </c>
    </row>
    <row r="20506" ht="15">
      <c r="A20506" s="101">
        <v>9</v>
      </c>
    </row>
    <row r="20508" ht="15">
      <c r="A20508" s="101">
        <v>3</v>
      </c>
    </row>
    <row r="20510" ht="15">
      <c r="A20510" s="101">
        <v>10</v>
      </c>
    </row>
    <row r="20749" ht="15">
      <c r="A20749" s="101">
        <v>6</v>
      </c>
    </row>
    <row r="20751" ht="15">
      <c r="A20751" s="101">
        <v>8</v>
      </c>
    </row>
    <row r="20753" ht="15">
      <c r="A20753" s="101" t="s">
        <v>357</v>
      </c>
    </row>
    <row r="20755" ht="15">
      <c r="A20755" s="101">
        <v>4</v>
      </c>
    </row>
    <row r="20757" ht="15">
      <c r="A20757" s="101">
        <v>7</v>
      </c>
    </row>
    <row r="20759" ht="15">
      <c r="A20759" s="101">
        <v>5</v>
      </c>
    </row>
    <row r="20762" ht="15">
      <c r="A20762" s="101">
        <v>9</v>
      </c>
    </row>
    <row r="20764" ht="15">
      <c r="A20764" s="101">
        <v>3</v>
      </c>
    </row>
    <row r="20766" ht="15">
      <c r="A20766" s="101">
        <v>10</v>
      </c>
    </row>
    <row r="21005" ht="15">
      <c r="A21005" s="101">
        <v>6</v>
      </c>
    </row>
    <row r="21007" ht="15">
      <c r="A21007" s="101">
        <v>8</v>
      </c>
    </row>
    <row r="21009" ht="15">
      <c r="A21009" s="101" t="s">
        <v>357</v>
      </c>
    </row>
    <row r="21011" ht="15">
      <c r="A21011" s="101">
        <v>4</v>
      </c>
    </row>
    <row r="21013" ht="15">
      <c r="A21013" s="101">
        <v>7</v>
      </c>
    </row>
    <row r="21015" ht="15">
      <c r="A21015" s="101">
        <v>5</v>
      </c>
    </row>
    <row r="21018" ht="15">
      <c r="A21018" s="101">
        <v>9</v>
      </c>
    </row>
    <row r="21020" ht="15">
      <c r="A21020" s="101">
        <v>3</v>
      </c>
    </row>
    <row r="21022" ht="15">
      <c r="A21022" s="101">
        <v>10</v>
      </c>
    </row>
    <row r="21261" ht="15">
      <c r="A21261" s="101">
        <v>6</v>
      </c>
    </row>
    <row r="21263" ht="15">
      <c r="A21263" s="101">
        <v>8</v>
      </c>
    </row>
    <row r="21265" ht="15">
      <c r="A21265" s="101" t="s">
        <v>357</v>
      </c>
    </row>
    <row r="21267" ht="15">
      <c r="A21267" s="101">
        <v>4</v>
      </c>
    </row>
    <row r="21269" ht="15">
      <c r="A21269" s="101">
        <v>7</v>
      </c>
    </row>
    <row r="21271" ht="15">
      <c r="A21271" s="101">
        <v>5</v>
      </c>
    </row>
    <row r="21274" ht="15">
      <c r="A21274" s="101">
        <v>9</v>
      </c>
    </row>
    <row r="21276" ht="15">
      <c r="A21276" s="101">
        <v>3</v>
      </c>
    </row>
    <row r="21278" ht="15">
      <c r="A21278" s="101">
        <v>10</v>
      </c>
    </row>
    <row r="21517" ht="15">
      <c r="A21517" s="101">
        <v>6</v>
      </c>
    </row>
    <row r="21519" ht="15">
      <c r="A21519" s="101">
        <v>8</v>
      </c>
    </row>
    <row r="21521" ht="15">
      <c r="A21521" s="101" t="s">
        <v>357</v>
      </c>
    </row>
    <row r="21523" ht="15">
      <c r="A21523" s="101">
        <v>4</v>
      </c>
    </row>
    <row r="21525" ht="15">
      <c r="A21525" s="101">
        <v>7</v>
      </c>
    </row>
    <row r="21527" ht="15">
      <c r="A21527" s="101">
        <v>5</v>
      </c>
    </row>
    <row r="21530" ht="15">
      <c r="A21530" s="101">
        <v>9</v>
      </c>
    </row>
    <row r="21532" ht="15">
      <c r="A21532" s="101">
        <v>3</v>
      </c>
    </row>
    <row r="21534" ht="15">
      <c r="A21534" s="101">
        <v>10</v>
      </c>
    </row>
    <row r="21773" ht="15">
      <c r="A21773" s="101">
        <v>6</v>
      </c>
    </row>
    <row r="21775" ht="15">
      <c r="A21775" s="101">
        <v>8</v>
      </c>
    </row>
    <row r="21777" ht="15">
      <c r="A21777" s="101" t="s">
        <v>357</v>
      </c>
    </row>
    <row r="21779" ht="15">
      <c r="A21779" s="101">
        <v>4</v>
      </c>
    </row>
    <row r="21781" ht="15">
      <c r="A21781" s="101">
        <v>7</v>
      </c>
    </row>
    <row r="21783" ht="15">
      <c r="A21783" s="101">
        <v>5</v>
      </c>
    </row>
    <row r="21786" ht="15">
      <c r="A21786" s="101">
        <v>9</v>
      </c>
    </row>
    <row r="21788" ht="15">
      <c r="A21788" s="101">
        <v>3</v>
      </c>
    </row>
    <row r="21790" ht="15">
      <c r="A21790" s="101">
        <v>10</v>
      </c>
    </row>
    <row r="22029" ht="15">
      <c r="A22029" s="101">
        <v>6</v>
      </c>
    </row>
    <row r="22031" ht="15">
      <c r="A22031" s="101">
        <v>8</v>
      </c>
    </row>
    <row r="22033" ht="15">
      <c r="A22033" s="101" t="s">
        <v>357</v>
      </c>
    </row>
    <row r="22035" ht="15">
      <c r="A22035" s="101">
        <v>4</v>
      </c>
    </row>
    <row r="22037" ht="15">
      <c r="A22037" s="101">
        <v>7</v>
      </c>
    </row>
    <row r="22039" ht="15">
      <c r="A22039" s="101">
        <v>5</v>
      </c>
    </row>
    <row r="22042" ht="15">
      <c r="A22042" s="101">
        <v>9</v>
      </c>
    </row>
    <row r="22044" ht="15">
      <c r="A22044" s="101">
        <v>3</v>
      </c>
    </row>
    <row r="22046" ht="15">
      <c r="A22046" s="101">
        <v>10</v>
      </c>
    </row>
    <row r="22285" ht="15">
      <c r="A22285" s="101">
        <v>6</v>
      </c>
    </row>
    <row r="22287" ht="15">
      <c r="A22287" s="101">
        <v>8</v>
      </c>
    </row>
    <row r="22289" ht="15">
      <c r="A22289" s="101" t="s">
        <v>357</v>
      </c>
    </row>
    <row r="22291" ht="15">
      <c r="A22291" s="101">
        <v>4</v>
      </c>
    </row>
    <row r="22293" ht="15">
      <c r="A22293" s="101">
        <v>7</v>
      </c>
    </row>
    <row r="22295" ht="15">
      <c r="A22295" s="101">
        <v>5</v>
      </c>
    </row>
    <row r="22298" ht="15">
      <c r="A22298" s="101">
        <v>9</v>
      </c>
    </row>
    <row r="22300" ht="15">
      <c r="A22300" s="101">
        <v>3</v>
      </c>
    </row>
    <row r="22302" ht="15">
      <c r="A22302" s="101">
        <v>10</v>
      </c>
    </row>
    <row r="22541" ht="15">
      <c r="A22541" s="101">
        <v>6</v>
      </c>
    </row>
    <row r="22543" ht="15">
      <c r="A22543" s="101">
        <v>8</v>
      </c>
    </row>
    <row r="22545" ht="15">
      <c r="A22545" s="101" t="s">
        <v>357</v>
      </c>
    </row>
    <row r="22547" ht="15">
      <c r="A22547" s="101">
        <v>4</v>
      </c>
    </row>
    <row r="22549" ht="15">
      <c r="A22549" s="101">
        <v>7</v>
      </c>
    </row>
    <row r="22551" ht="15">
      <c r="A22551" s="101">
        <v>5</v>
      </c>
    </row>
    <row r="22554" ht="15">
      <c r="A22554" s="101">
        <v>9</v>
      </c>
    </row>
    <row r="22556" ht="15">
      <c r="A22556" s="101">
        <v>3</v>
      </c>
    </row>
    <row r="22558" ht="15">
      <c r="A22558" s="101">
        <v>10</v>
      </c>
    </row>
    <row r="22797" ht="15">
      <c r="A22797" s="101">
        <v>6</v>
      </c>
    </row>
    <row r="22799" ht="15">
      <c r="A22799" s="101">
        <v>8</v>
      </c>
    </row>
    <row r="22801" ht="15">
      <c r="A22801" s="101" t="s">
        <v>357</v>
      </c>
    </row>
    <row r="22803" ht="15">
      <c r="A22803" s="101">
        <v>4</v>
      </c>
    </row>
    <row r="22805" ht="15">
      <c r="A22805" s="101">
        <v>7</v>
      </c>
    </row>
    <row r="22807" ht="15">
      <c r="A22807" s="101">
        <v>5</v>
      </c>
    </row>
    <row r="22810" ht="15">
      <c r="A22810" s="101">
        <v>9</v>
      </c>
    </row>
    <row r="22812" ht="15">
      <c r="A22812" s="101">
        <v>3</v>
      </c>
    </row>
    <row r="22814" ht="15">
      <c r="A22814" s="101">
        <v>10</v>
      </c>
    </row>
    <row r="23053" ht="15">
      <c r="A23053" s="101">
        <v>6</v>
      </c>
    </row>
    <row r="23055" ht="15">
      <c r="A23055" s="101">
        <v>8</v>
      </c>
    </row>
    <row r="23057" ht="15">
      <c r="A23057" s="101" t="s">
        <v>357</v>
      </c>
    </row>
    <row r="23059" ht="15">
      <c r="A23059" s="101">
        <v>4</v>
      </c>
    </row>
    <row r="23061" ht="15">
      <c r="A23061" s="101">
        <v>7</v>
      </c>
    </row>
    <row r="23063" ht="15">
      <c r="A23063" s="101">
        <v>5</v>
      </c>
    </row>
    <row r="23066" ht="15">
      <c r="A23066" s="101">
        <v>9</v>
      </c>
    </row>
    <row r="23068" ht="15">
      <c r="A23068" s="101">
        <v>3</v>
      </c>
    </row>
    <row r="23070" ht="15">
      <c r="A23070" s="101">
        <v>10</v>
      </c>
    </row>
    <row r="23309" ht="15">
      <c r="A23309" s="101">
        <v>6</v>
      </c>
    </row>
    <row r="23311" ht="15">
      <c r="A23311" s="101">
        <v>8</v>
      </c>
    </row>
    <row r="23313" ht="15">
      <c r="A23313" s="101" t="s">
        <v>357</v>
      </c>
    </row>
    <row r="23315" ht="15">
      <c r="A23315" s="101">
        <v>4</v>
      </c>
    </row>
    <row r="23317" ht="15">
      <c r="A23317" s="101">
        <v>7</v>
      </c>
    </row>
    <row r="23319" ht="15">
      <c r="A23319" s="101">
        <v>5</v>
      </c>
    </row>
    <row r="23322" ht="15">
      <c r="A23322" s="101">
        <v>9</v>
      </c>
    </row>
    <row r="23324" ht="15">
      <c r="A23324" s="101">
        <v>3</v>
      </c>
    </row>
    <row r="23326" ht="15">
      <c r="A23326" s="101">
        <v>10</v>
      </c>
    </row>
    <row r="23565" ht="15">
      <c r="A23565" s="101">
        <v>6</v>
      </c>
    </row>
    <row r="23567" ht="15">
      <c r="A23567" s="101">
        <v>8</v>
      </c>
    </row>
    <row r="23569" ht="15">
      <c r="A23569" s="101" t="s">
        <v>357</v>
      </c>
    </row>
    <row r="23571" ht="15">
      <c r="A23571" s="101">
        <v>4</v>
      </c>
    </row>
    <row r="23573" ht="15">
      <c r="A23573" s="101">
        <v>7</v>
      </c>
    </row>
    <row r="23575" ht="15">
      <c r="A23575" s="101">
        <v>5</v>
      </c>
    </row>
    <row r="23578" ht="15">
      <c r="A23578" s="101">
        <v>9</v>
      </c>
    </row>
    <row r="23580" ht="15">
      <c r="A23580" s="101">
        <v>3</v>
      </c>
    </row>
    <row r="23582" ht="15">
      <c r="A23582" s="101">
        <v>10</v>
      </c>
    </row>
    <row r="23821" ht="15">
      <c r="A23821" s="101">
        <v>6</v>
      </c>
    </row>
    <row r="23823" ht="15">
      <c r="A23823" s="101">
        <v>8</v>
      </c>
    </row>
    <row r="23825" ht="15">
      <c r="A23825" s="101" t="s">
        <v>357</v>
      </c>
    </row>
    <row r="23827" ht="15">
      <c r="A23827" s="101">
        <v>4</v>
      </c>
    </row>
    <row r="23829" ht="15">
      <c r="A23829" s="101">
        <v>7</v>
      </c>
    </row>
    <row r="23831" ht="15">
      <c r="A23831" s="101">
        <v>5</v>
      </c>
    </row>
    <row r="23834" ht="15">
      <c r="A23834" s="101">
        <v>9</v>
      </c>
    </row>
    <row r="23836" ht="15">
      <c r="A23836" s="101">
        <v>3</v>
      </c>
    </row>
    <row r="23838" ht="15">
      <c r="A23838" s="101">
        <v>10</v>
      </c>
    </row>
    <row r="24077" ht="15">
      <c r="A24077" s="101">
        <v>6</v>
      </c>
    </row>
    <row r="24079" ht="15">
      <c r="A24079" s="101">
        <v>8</v>
      </c>
    </row>
    <row r="24081" ht="15">
      <c r="A24081" s="101" t="s">
        <v>357</v>
      </c>
    </row>
    <row r="24083" ht="15">
      <c r="A24083" s="101">
        <v>4</v>
      </c>
    </row>
    <row r="24085" ht="15">
      <c r="A24085" s="101">
        <v>7</v>
      </c>
    </row>
    <row r="24087" ht="15">
      <c r="A24087" s="101">
        <v>5</v>
      </c>
    </row>
    <row r="24090" ht="15">
      <c r="A24090" s="101">
        <v>9</v>
      </c>
    </row>
    <row r="24092" ht="15">
      <c r="A24092" s="101">
        <v>3</v>
      </c>
    </row>
    <row r="24094" ht="15">
      <c r="A24094" s="101">
        <v>10</v>
      </c>
    </row>
    <row r="24333" ht="15">
      <c r="A24333" s="101">
        <v>6</v>
      </c>
    </row>
    <row r="24335" ht="15">
      <c r="A24335" s="101">
        <v>8</v>
      </c>
    </row>
    <row r="24337" ht="15">
      <c r="A24337" s="101" t="s">
        <v>357</v>
      </c>
    </row>
    <row r="24339" ht="15">
      <c r="A24339" s="101">
        <v>4</v>
      </c>
    </row>
    <row r="24341" ht="15">
      <c r="A24341" s="101">
        <v>7</v>
      </c>
    </row>
    <row r="24343" ht="15">
      <c r="A24343" s="101">
        <v>5</v>
      </c>
    </row>
    <row r="24346" ht="15">
      <c r="A24346" s="101">
        <v>9</v>
      </c>
    </row>
    <row r="24348" ht="15">
      <c r="A24348" s="101">
        <v>3</v>
      </c>
    </row>
    <row r="24350" ht="15">
      <c r="A24350" s="101">
        <v>10</v>
      </c>
    </row>
    <row r="24589" ht="15">
      <c r="A24589" s="101">
        <v>6</v>
      </c>
    </row>
    <row r="24591" ht="15">
      <c r="A24591" s="101">
        <v>8</v>
      </c>
    </row>
    <row r="24593" ht="15">
      <c r="A24593" s="101" t="s">
        <v>357</v>
      </c>
    </row>
    <row r="24595" ht="15">
      <c r="A24595" s="101">
        <v>4</v>
      </c>
    </row>
    <row r="24597" ht="15">
      <c r="A24597" s="101">
        <v>7</v>
      </c>
    </row>
    <row r="24599" ht="15">
      <c r="A24599" s="101">
        <v>5</v>
      </c>
    </row>
    <row r="24602" ht="15">
      <c r="A24602" s="101">
        <v>9</v>
      </c>
    </row>
    <row r="24604" ht="15">
      <c r="A24604" s="101">
        <v>3</v>
      </c>
    </row>
    <row r="24606" ht="15">
      <c r="A24606" s="101">
        <v>10</v>
      </c>
    </row>
    <row r="24845" ht="15">
      <c r="A24845" s="101">
        <v>6</v>
      </c>
    </row>
    <row r="24847" ht="15">
      <c r="A24847" s="101">
        <v>8</v>
      </c>
    </row>
    <row r="24849" ht="15">
      <c r="A24849" s="101" t="s">
        <v>357</v>
      </c>
    </row>
    <row r="24851" ht="15">
      <c r="A24851" s="101">
        <v>4</v>
      </c>
    </row>
    <row r="24853" ht="15">
      <c r="A24853" s="101">
        <v>7</v>
      </c>
    </row>
    <row r="24855" ht="15">
      <c r="A24855" s="101">
        <v>5</v>
      </c>
    </row>
    <row r="24858" ht="15">
      <c r="A24858" s="101">
        <v>9</v>
      </c>
    </row>
    <row r="24860" ht="15">
      <c r="A24860" s="101">
        <v>3</v>
      </c>
    </row>
    <row r="24862" ht="15">
      <c r="A24862" s="101">
        <v>10</v>
      </c>
    </row>
    <row r="25101" ht="15">
      <c r="A25101" s="101">
        <v>6</v>
      </c>
    </row>
    <row r="25103" ht="15">
      <c r="A25103" s="101">
        <v>8</v>
      </c>
    </row>
    <row r="25105" ht="15">
      <c r="A25105" s="101" t="s">
        <v>357</v>
      </c>
    </row>
    <row r="25107" ht="15">
      <c r="A25107" s="101">
        <v>4</v>
      </c>
    </row>
    <row r="25109" ht="15">
      <c r="A25109" s="101">
        <v>7</v>
      </c>
    </row>
    <row r="25111" ht="15">
      <c r="A25111" s="101">
        <v>5</v>
      </c>
    </row>
    <row r="25114" ht="15">
      <c r="A25114" s="101">
        <v>9</v>
      </c>
    </row>
    <row r="25116" ht="15">
      <c r="A25116" s="101">
        <v>3</v>
      </c>
    </row>
    <row r="25118" ht="15">
      <c r="A25118" s="101">
        <v>10</v>
      </c>
    </row>
    <row r="25357" ht="15">
      <c r="A25357" s="101">
        <v>6</v>
      </c>
    </row>
    <row r="25359" ht="15">
      <c r="A25359" s="101">
        <v>8</v>
      </c>
    </row>
    <row r="25361" ht="15">
      <c r="A25361" s="101" t="s">
        <v>357</v>
      </c>
    </row>
    <row r="25363" ht="15">
      <c r="A25363" s="101">
        <v>4</v>
      </c>
    </row>
    <row r="25365" ht="15">
      <c r="A25365" s="101">
        <v>7</v>
      </c>
    </row>
    <row r="25367" ht="15">
      <c r="A25367" s="101">
        <v>5</v>
      </c>
    </row>
    <row r="25370" ht="15">
      <c r="A25370" s="101">
        <v>9</v>
      </c>
    </row>
    <row r="25372" ht="15">
      <c r="A25372" s="101">
        <v>3</v>
      </c>
    </row>
    <row r="25374" ht="15">
      <c r="A25374" s="101">
        <v>10</v>
      </c>
    </row>
    <row r="25613" ht="15">
      <c r="A25613" s="101">
        <v>6</v>
      </c>
    </row>
    <row r="25615" ht="15">
      <c r="A25615" s="101">
        <v>8</v>
      </c>
    </row>
    <row r="25617" ht="15">
      <c r="A25617" s="101" t="s">
        <v>357</v>
      </c>
    </row>
    <row r="25619" ht="15">
      <c r="A25619" s="101">
        <v>4</v>
      </c>
    </row>
    <row r="25621" ht="15">
      <c r="A25621" s="101">
        <v>7</v>
      </c>
    </row>
    <row r="25623" ht="15">
      <c r="A25623" s="101">
        <v>5</v>
      </c>
    </row>
    <row r="25626" ht="15">
      <c r="A25626" s="101">
        <v>9</v>
      </c>
    </row>
    <row r="25628" ht="15">
      <c r="A25628" s="101">
        <v>3</v>
      </c>
    </row>
    <row r="25630" ht="15">
      <c r="A25630" s="101">
        <v>10</v>
      </c>
    </row>
    <row r="25869" ht="15">
      <c r="A25869" s="101">
        <v>6</v>
      </c>
    </row>
    <row r="25871" ht="15">
      <c r="A25871" s="101">
        <v>8</v>
      </c>
    </row>
    <row r="25873" ht="15">
      <c r="A25873" s="101" t="s">
        <v>357</v>
      </c>
    </row>
    <row r="25875" ht="15">
      <c r="A25875" s="101">
        <v>4</v>
      </c>
    </row>
    <row r="25877" ht="15">
      <c r="A25877" s="101">
        <v>7</v>
      </c>
    </row>
    <row r="25879" ht="15">
      <c r="A25879" s="101">
        <v>5</v>
      </c>
    </row>
    <row r="25882" ht="15">
      <c r="A25882" s="101">
        <v>9</v>
      </c>
    </row>
    <row r="25884" ht="15">
      <c r="A25884" s="101">
        <v>3</v>
      </c>
    </row>
    <row r="25886" ht="15">
      <c r="A25886" s="101">
        <v>10</v>
      </c>
    </row>
    <row r="26125" ht="15">
      <c r="A26125" s="101">
        <v>6</v>
      </c>
    </row>
    <row r="26127" ht="15">
      <c r="A26127" s="101">
        <v>8</v>
      </c>
    </row>
    <row r="26129" ht="15">
      <c r="A26129" s="101" t="s">
        <v>357</v>
      </c>
    </row>
    <row r="26131" ht="15">
      <c r="A26131" s="101">
        <v>4</v>
      </c>
    </row>
    <row r="26133" ht="15">
      <c r="A26133" s="101">
        <v>7</v>
      </c>
    </row>
    <row r="26135" ht="15">
      <c r="A26135" s="101">
        <v>5</v>
      </c>
    </row>
    <row r="26138" ht="15">
      <c r="A26138" s="101">
        <v>9</v>
      </c>
    </row>
    <row r="26140" ht="15">
      <c r="A26140" s="101">
        <v>3</v>
      </c>
    </row>
    <row r="26142" ht="15">
      <c r="A26142" s="101">
        <v>10</v>
      </c>
    </row>
    <row r="26381" ht="15">
      <c r="A26381" s="101">
        <v>6</v>
      </c>
    </row>
    <row r="26383" ht="15">
      <c r="A26383" s="101">
        <v>8</v>
      </c>
    </row>
    <row r="26385" ht="15">
      <c r="A26385" s="101" t="s">
        <v>357</v>
      </c>
    </row>
    <row r="26387" ht="15">
      <c r="A26387" s="101">
        <v>4</v>
      </c>
    </row>
    <row r="26389" ht="15">
      <c r="A26389" s="101">
        <v>7</v>
      </c>
    </row>
    <row r="26391" ht="15">
      <c r="A26391" s="101">
        <v>5</v>
      </c>
    </row>
    <row r="26394" ht="15">
      <c r="A26394" s="101">
        <v>9</v>
      </c>
    </row>
    <row r="26396" ht="15">
      <c r="A26396" s="101">
        <v>3</v>
      </c>
    </row>
    <row r="26398" ht="15">
      <c r="A26398" s="101">
        <v>10</v>
      </c>
    </row>
    <row r="26637" ht="15">
      <c r="A26637" s="101">
        <v>6</v>
      </c>
    </row>
    <row r="26639" ht="15">
      <c r="A26639" s="101">
        <v>8</v>
      </c>
    </row>
    <row r="26641" ht="15">
      <c r="A26641" s="101" t="s">
        <v>357</v>
      </c>
    </row>
    <row r="26643" ht="15">
      <c r="A26643" s="101">
        <v>4</v>
      </c>
    </row>
    <row r="26645" ht="15">
      <c r="A26645" s="101">
        <v>7</v>
      </c>
    </row>
    <row r="26647" ht="15">
      <c r="A26647" s="101">
        <v>5</v>
      </c>
    </row>
    <row r="26650" ht="15">
      <c r="A26650" s="101">
        <v>9</v>
      </c>
    </row>
    <row r="26652" ht="15">
      <c r="A26652" s="101">
        <v>3</v>
      </c>
    </row>
    <row r="26654" ht="15">
      <c r="A26654" s="101">
        <v>10</v>
      </c>
    </row>
    <row r="26893" ht="15">
      <c r="A26893" s="101">
        <v>6</v>
      </c>
    </row>
    <row r="26895" ht="15">
      <c r="A26895" s="101">
        <v>8</v>
      </c>
    </row>
    <row r="26897" ht="15">
      <c r="A26897" s="101" t="s">
        <v>357</v>
      </c>
    </row>
    <row r="26899" ht="15">
      <c r="A26899" s="101">
        <v>4</v>
      </c>
    </row>
    <row r="26901" ht="15">
      <c r="A26901" s="101">
        <v>7</v>
      </c>
    </row>
    <row r="26903" ht="15">
      <c r="A26903" s="101">
        <v>5</v>
      </c>
    </row>
    <row r="26906" ht="15">
      <c r="A26906" s="101">
        <v>9</v>
      </c>
    </row>
    <row r="26908" ht="15">
      <c r="A26908" s="101">
        <v>3</v>
      </c>
    </row>
    <row r="26910" ht="15">
      <c r="A26910" s="101">
        <v>10</v>
      </c>
    </row>
    <row r="27149" ht="15">
      <c r="A27149" s="101">
        <v>6</v>
      </c>
    </row>
    <row r="27151" ht="15">
      <c r="A27151" s="101">
        <v>8</v>
      </c>
    </row>
    <row r="27153" ht="15">
      <c r="A27153" s="101" t="s">
        <v>357</v>
      </c>
    </row>
    <row r="27155" ht="15">
      <c r="A27155" s="101">
        <v>4</v>
      </c>
    </row>
    <row r="27157" ht="15">
      <c r="A27157" s="101">
        <v>7</v>
      </c>
    </row>
    <row r="27159" ht="15">
      <c r="A27159" s="101">
        <v>5</v>
      </c>
    </row>
    <row r="27162" ht="15">
      <c r="A27162" s="101">
        <v>9</v>
      </c>
    </row>
    <row r="27164" ht="15">
      <c r="A27164" s="101">
        <v>3</v>
      </c>
    </row>
    <row r="27166" ht="15">
      <c r="A27166" s="101">
        <v>10</v>
      </c>
    </row>
    <row r="27405" ht="15">
      <c r="A27405" s="101">
        <v>6</v>
      </c>
    </row>
    <row r="27407" ht="15">
      <c r="A27407" s="101">
        <v>8</v>
      </c>
    </row>
    <row r="27409" ht="15">
      <c r="A27409" s="101" t="s">
        <v>357</v>
      </c>
    </row>
    <row r="27411" ht="15">
      <c r="A27411" s="101">
        <v>4</v>
      </c>
    </row>
    <row r="27413" ht="15">
      <c r="A27413" s="101">
        <v>7</v>
      </c>
    </row>
    <row r="27415" ht="15">
      <c r="A27415" s="101">
        <v>5</v>
      </c>
    </row>
    <row r="27418" ht="15">
      <c r="A27418" s="101">
        <v>9</v>
      </c>
    </row>
    <row r="27420" ht="15">
      <c r="A27420" s="101">
        <v>3</v>
      </c>
    </row>
    <row r="27422" ht="15">
      <c r="A27422" s="101">
        <v>10</v>
      </c>
    </row>
    <row r="27661" ht="15">
      <c r="A27661" s="101">
        <v>6</v>
      </c>
    </row>
    <row r="27663" ht="15">
      <c r="A27663" s="101">
        <v>8</v>
      </c>
    </row>
    <row r="27665" ht="15">
      <c r="A27665" s="101" t="s">
        <v>357</v>
      </c>
    </row>
    <row r="27667" ht="15">
      <c r="A27667" s="101">
        <v>4</v>
      </c>
    </row>
    <row r="27669" ht="15">
      <c r="A27669" s="101">
        <v>7</v>
      </c>
    </row>
    <row r="27671" ht="15">
      <c r="A27671" s="101">
        <v>5</v>
      </c>
    </row>
    <row r="27674" ht="15">
      <c r="A27674" s="101">
        <v>9</v>
      </c>
    </row>
    <row r="27676" ht="15">
      <c r="A27676" s="101">
        <v>3</v>
      </c>
    </row>
    <row r="27678" ht="15">
      <c r="A27678" s="101">
        <v>10</v>
      </c>
    </row>
    <row r="27917" ht="15">
      <c r="A27917" s="101">
        <v>6</v>
      </c>
    </row>
    <row r="27919" ht="15">
      <c r="A27919" s="101">
        <v>8</v>
      </c>
    </row>
    <row r="27921" ht="15">
      <c r="A27921" s="101" t="s">
        <v>357</v>
      </c>
    </row>
    <row r="27923" ht="15">
      <c r="A27923" s="101">
        <v>4</v>
      </c>
    </row>
    <row r="27925" ht="15">
      <c r="A27925" s="101">
        <v>7</v>
      </c>
    </row>
    <row r="27927" ht="15">
      <c r="A27927" s="101">
        <v>5</v>
      </c>
    </row>
    <row r="27930" ht="15">
      <c r="A27930" s="101">
        <v>9</v>
      </c>
    </row>
    <row r="27932" ht="15">
      <c r="A27932" s="101">
        <v>3</v>
      </c>
    </row>
    <row r="27934" ht="15">
      <c r="A27934" s="101">
        <v>10</v>
      </c>
    </row>
    <row r="28173" ht="15">
      <c r="A28173" s="101">
        <v>6</v>
      </c>
    </row>
    <row r="28175" ht="15">
      <c r="A28175" s="101">
        <v>8</v>
      </c>
    </row>
    <row r="28177" ht="15">
      <c r="A28177" s="101" t="s">
        <v>357</v>
      </c>
    </row>
    <row r="28179" ht="15">
      <c r="A28179" s="101">
        <v>4</v>
      </c>
    </row>
    <row r="28181" ht="15">
      <c r="A28181" s="101">
        <v>7</v>
      </c>
    </row>
    <row r="28183" ht="15">
      <c r="A28183" s="101">
        <v>5</v>
      </c>
    </row>
    <row r="28186" ht="15">
      <c r="A28186" s="101">
        <v>9</v>
      </c>
    </row>
    <row r="28188" ht="15">
      <c r="A28188" s="101">
        <v>3</v>
      </c>
    </row>
    <row r="28190" ht="15">
      <c r="A28190" s="101">
        <v>10</v>
      </c>
    </row>
    <row r="28429" ht="15">
      <c r="A28429" s="101">
        <v>6</v>
      </c>
    </row>
    <row r="28431" ht="15">
      <c r="A28431" s="101">
        <v>8</v>
      </c>
    </row>
    <row r="28433" ht="15">
      <c r="A28433" s="101" t="s">
        <v>357</v>
      </c>
    </row>
    <row r="28435" ht="15">
      <c r="A28435" s="101">
        <v>4</v>
      </c>
    </row>
    <row r="28437" ht="15">
      <c r="A28437" s="101">
        <v>7</v>
      </c>
    </row>
    <row r="28439" ht="15">
      <c r="A28439" s="101">
        <v>5</v>
      </c>
    </row>
    <row r="28442" ht="15">
      <c r="A28442" s="101">
        <v>9</v>
      </c>
    </row>
    <row r="28444" ht="15">
      <c r="A28444" s="101">
        <v>3</v>
      </c>
    </row>
    <row r="28446" ht="15">
      <c r="A28446" s="101">
        <v>10</v>
      </c>
    </row>
    <row r="28685" ht="15">
      <c r="A28685" s="101">
        <v>6</v>
      </c>
    </row>
    <row r="28687" ht="15">
      <c r="A28687" s="101">
        <v>8</v>
      </c>
    </row>
    <row r="28689" ht="15">
      <c r="A28689" s="101" t="s">
        <v>357</v>
      </c>
    </row>
    <row r="28691" ht="15">
      <c r="A28691" s="101">
        <v>4</v>
      </c>
    </row>
    <row r="28693" ht="15">
      <c r="A28693" s="101">
        <v>7</v>
      </c>
    </row>
    <row r="28695" ht="15">
      <c r="A28695" s="101">
        <v>5</v>
      </c>
    </row>
    <row r="28698" ht="15">
      <c r="A28698" s="101">
        <v>9</v>
      </c>
    </row>
    <row r="28700" ht="15">
      <c r="A28700" s="101">
        <v>3</v>
      </c>
    </row>
    <row r="28702" ht="15">
      <c r="A28702" s="101">
        <v>10</v>
      </c>
    </row>
    <row r="28941" ht="15">
      <c r="A28941" s="101">
        <v>6</v>
      </c>
    </row>
    <row r="28943" ht="15">
      <c r="A28943" s="101">
        <v>8</v>
      </c>
    </row>
    <row r="28945" ht="15">
      <c r="A28945" s="101" t="s">
        <v>357</v>
      </c>
    </row>
    <row r="28947" ht="15">
      <c r="A28947" s="101">
        <v>4</v>
      </c>
    </row>
    <row r="28949" ht="15">
      <c r="A28949" s="101">
        <v>7</v>
      </c>
    </row>
    <row r="28951" ht="15">
      <c r="A28951" s="101">
        <v>5</v>
      </c>
    </row>
    <row r="28954" ht="15">
      <c r="A28954" s="101">
        <v>9</v>
      </c>
    </row>
    <row r="28956" ht="15">
      <c r="A28956" s="101">
        <v>3</v>
      </c>
    </row>
    <row r="28958" ht="15">
      <c r="A28958" s="101">
        <v>10</v>
      </c>
    </row>
    <row r="29197" ht="15">
      <c r="A29197" s="101">
        <v>6</v>
      </c>
    </row>
    <row r="29199" ht="15">
      <c r="A29199" s="101">
        <v>8</v>
      </c>
    </row>
    <row r="29201" ht="15">
      <c r="A29201" s="101" t="s">
        <v>357</v>
      </c>
    </row>
    <row r="29203" ht="15">
      <c r="A29203" s="101">
        <v>4</v>
      </c>
    </row>
    <row r="29205" ht="15">
      <c r="A29205" s="101">
        <v>7</v>
      </c>
    </row>
    <row r="29207" ht="15">
      <c r="A29207" s="101">
        <v>5</v>
      </c>
    </row>
    <row r="29210" ht="15">
      <c r="A29210" s="101">
        <v>9</v>
      </c>
    </row>
    <row r="29212" ht="15">
      <c r="A29212" s="101">
        <v>3</v>
      </c>
    </row>
    <row r="29214" ht="15">
      <c r="A29214" s="101">
        <v>10</v>
      </c>
    </row>
    <row r="29453" ht="15">
      <c r="A29453" s="101">
        <v>6</v>
      </c>
    </row>
    <row r="29455" ht="15">
      <c r="A29455" s="101">
        <v>8</v>
      </c>
    </row>
    <row r="29457" ht="15">
      <c r="A29457" s="101" t="s">
        <v>357</v>
      </c>
    </row>
    <row r="29459" ht="15">
      <c r="A29459" s="101">
        <v>4</v>
      </c>
    </row>
    <row r="29461" ht="15">
      <c r="A29461" s="101">
        <v>7</v>
      </c>
    </row>
    <row r="29463" ht="15">
      <c r="A29463" s="101">
        <v>5</v>
      </c>
    </row>
    <row r="29466" ht="15">
      <c r="A29466" s="101">
        <v>9</v>
      </c>
    </row>
    <row r="29468" ht="15">
      <c r="A29468" s="101">
        <v>3</v>
      </c>
    </row>
    <row r="29470" ht="15">
      <c r="A29470" s="101">
        <v>10</v>
      </c>
    </row>
    <row r="29709" ht="15">
      <c r="A29709" s="101">
        <v>6</v>
      </c>
    </row>
    <row r="29711" ht="15">
      <c r="A29711" s="101">
        <v>8</v>
      </c>
    </row>
    <row r="29713" ht="15">
      <c r="A29713" s="101" t="s">
        <v>357</v>
      </c>
    </row>
    <row r="29715" ht="15">
      <c r="A29715" s="101">
        <v>4</v>
      </c>
    </row>
    <row r="29717" ht="15">
      <c r="A29717" s="101">
        <v>7</v>
      </c>
    </row>
    <row r="29719" ht="15">
      <c r="A29719" s="101">
        <v>5</v>
      </c>
    </row>
    <row r="29722" ht="15">
      <c r="A29722" s="101">
        <v>9</v>
      </c>
    </row>
    <row r="29724" ht="15">
      <c r="A29724" s="101">
        <v>3</v>
      </c>
    </row>
    <row r="29726" ht="15">
      <c r="A29726" s="101">
        <v>10</v>
      </c>
    </row>
    <row r="29965" ht="15">
      <c r="A29965" s="101">
        <v>6</v>
      </c>
    </row>
    <row r="29967" ht="15">
      <c r="A29967" s="101">
        <v>8</v>
      </c>
    </row>
    <row r="29969" ht="15">
      <c r="A29969" s="101" t="s">
        <v>357</v>
      </c>
    </row>
    <row r="29971" ht="15">
      <c r="A29971" s="101">
        <v>4</v>
      </c>
    </row>
    <row r="29973" ht="15">
      <c r="A29973" s="101">
        <v>7</v>
      </c>
    </row>
    <row r="29975" ht="15">
      <c r="A29975" s="101">
        <v>5</v>
      </c>
    </row>
    <row r="29978" ht="15">
      <c r="A29978" s="101">
        <v>9</v>
      </c>
    </row>
    <row r="29980" ht="15">
      <c r="A29980" s="101">
        <v>3</v>
      </c>
    </row>
    <row r="29982" ht="15">
      <c r="A29982" s="101">
        <v>10</v>
      </c>
    </row>
    <row r="30221" ht="15">
      <c r="A30221" s="101">
        <v>6</v>
      </c>
    </row>
    <row r="30223" ht="15">
      <c r="A30223" s="101">
        <v>8</v>
      </c>
    </row>
    <row r="30225" ht="15">
      <c r="A30225" s="101" t="s">
        <v>357</v>
      </c>
    </row>
    <row r="30227" ht="15">
      <c r="A30227" s="101">
        <v>4</v>
      </c>
    </row>
    <row r="30229" ht="15">
      <c r="A30229" s="101">
        <v>7</v>
      </c>
    </row>
    <row r="30231" ht="15">
      <c r="A30231" s="101">
        <v>5</v>
      </c>
    </row>
    <row r="30234" ht="15">
      <c r="A30234" s="101">
        <v>9</v>
      </c>
    </row>
    <row r="30236" ht="15">
      <c r="A30236" s="101">
        <v>3</v>
      </c>
    </row>
    <row r="30238" ht="15">
      <c r="A30238" s="101">
        <v>10</v>
      </c>
    </row>
    <row r="30477" ht="15">
      <c r="A30477" s="101">
        <v>6</v>
      </c>
    </row>
    <row r="30479" ht="15">
      <c r="A30479" s="101">
        <v>8</v>
      </c>
    </row>
    <row r="30481" ht="15">
      <c r="A30481" s="101" t="s">
        <v>357</v>
      </c>
    </row>
    <row r="30483" ht="15">
      <c r="A30483" s="101">
        <v>4</v>
      </c>
    </row>
    <row r="30485" ht="15">
      <c r="A30485" s="101">
        <v>7</v>
      </c>
    </row>
    <row r="30487" ht="15">
      <c r="A30487" s="101">
        <v>5</v>
      </c>
    </row>
    <row r="30490" ht="15">
      <c r="A30490" s="101">
        <v>9</v>
      </c>
    </row>
    <row r="30492" ht="15">
      <c r="A30492" s="101">
        <v>3</v>
      </c>
    </row>
    <row r="30494" ht="15">
      <c r="A30494" s="101">
        <v>10</v>
      </c>
    </row>
    <row r="30733" ht="15">
      <c r="A30733" s="101">
        <v>6</v>
      </c>
    </row>
    <row r="30735" ht="15">
      <c r="A30735" s="101">
        <v>8</v>
      </c>
    </row>
    <row r="30737" ht="15">
      <c r="A30737" s="101" t="s">
        <v>357</v>
      </c>
    </row>
    <row r="30739" ht="15">
      <c r="A30739" s="101">
        <v>4</v>
      </c>
    </row>
    <row r="30741" ht="15">
      <c r="A30741" s="101">
        <v>7</v>
      </c>
    </row>
    <row r="30743" ht="15">
      <c r="A30743" s="101">
        <v>5</v>
      </c>
    </row>
    <row r="30746" ht="15">
      <c r="A30746" s="101">
        <v>9</v>
      </c>
    </row>
    <row r="30748" ht="15">
      <c r="A30748" s="101">
        <v>3</v>
      </c>
    </row>
    <row r="30750" ht="15">
      <c r="A30750" s="101">
        <v>10</v>
      </c>
    </row>
    <row r="30989" ht="15">
      <c r="A30989" s="101">
        <v>6</v>
      </c>
    </row>
    <row r="30991" ht="15">
      <c r="A30991" s="101">
        <v>8</v>
      </c>
    </row>
    <row r="30993" ht="15">
      <c r="A30993" s="101" t="s">
        <v>357</v>
      </c>
    </row>
    <row r="30995" ht="15">
      <c r="A30995" s="101">
        <v>4</v>
      </c>
    </row>
    <row r="30997" ht="15">
      <c r="A30997" s="101">
        <v>7</v>
      </c>
    </row>
    <row r="30999" ht="15">
      <c r="A30999" s="101">
        <v>5</v>
      </c>
    </row>
    <row r="31002" ht="15">
      <c r="A31002" s="101">
        <v>9</v>
      </c>
    </row>
    <row r="31004" ht="15">
      <c r="A31004" s="101">
        <v>3</v>
      </c>
    </row>
    <row r="31006" ht="15">
      <c r="A31006" s="101">
        <v>10</v>
      </c>
    </row>
    <row r="31245" ht="15">
      <c r="A31245" s="101">
        <v>6</v>
      </c>
    </row>
    <row r="31247" ht="15">
      <c r="A31247" s="101">
        <v>8</v>
      </c>
    </row>
    <row r="31249" ht="15">
      <c r="A31249" s="101" t="s">
        <v>357</v>
      </c>
    </row>
    <row r="31251" ht="15">
      <c r="A31251" s="101">
        <v>4</v>
      </c>
    </row>
    <row r="31253" ht="15">
      <c r="A31253" s="101">
        <v>7</v>
      </c>
    </row>
    <row r="31255" ht="15">
      <c r="A31255" s="101">
        <v>5</v>
      </c>
    </row>
    <row r="31258" ht="15">
      <c r="A31258" s="101">
        <v>9</v>
      </c>
    </row>
    <row r="31260" ht="15">
      <c r="A31260" s="101">
        <v>3</v>
      </c>
    </row>
    <row r="31262" ht="15">
      <c r="A31262" s="101">
        <v>10</v>
      </c>
    </row>
    <row r="31501" ht="15">
      <c r="A31501" s="101">
        <v>6</v>
      </c>
    </row>
    <row r="31503" ht="15">
      <c r="A31503" s="101">
        <v>8</v>
      </c>
    </row>
    <row r="31505" ht="15">
      <c r="A31505" s="101" t="s">
        <v>357</v>
      </c>
    </row>
    <row r="31507" ht="15">
      <c r="A31507" s="101">
        <v>4</v>
      </c>
    </row>
    <row r="31509" ht="15">
      <c r="A31509" s="101">
        <v>7</v>
      </c>
    </row>
    <row r="31511" ht="15">
      <c r="A31511" s="101">
        <v>5</v>
      </c>
    </row>
    <row r="31514" ht="15">
      <c r="A31514" s="101">
        <v>9</v>
      </c>
    </row>
    <row r="31516" ht="15">
      <c r="A31516" s="101">
        <v>3</v>
      </c>
    </row>
    <row r="31518" ht="15">
      <c r="A31518" s="101">
        <v>10</v>
      </c>
    </row>
    <row r="31757" ht="15">
      <c r="A31757" s="101">
        <v>6</v>
      </c>
    </row>
    <row r="31759" ht="15">
      <c r="A31759" s="101">
        <v>8</v>
      </c>
    </row>
    <row r="31761" ht="15">
      <c r="A31761" s="101" t="s">
        <v>357</v>
      </c>
    </row>
    <row r="31763" ht="15">
      <c r="A31763" s="101">
        <v>4</v>
      </c>
    </row>
    <row r="31765" ht="15">
      <c r="A31765" s="101">
        <v>7</v>
      </c>
    </row>
    <row r="31767" ht="15">
      <c r="A31767" s="101">
        <v>5</v>
      </c>
    </row>
    <row r="31770" ht="15">
      <c r="A31770" s="101">
        <v>9</v>
      </c>
    </row>
    <row r="31772" ht="15">
      <c r="A31772" s="101">
        <v>3</v>
      </c>
    </row>
    <row r="31774" ht="15">
      <c r="A31774" s="101">
        <v>10</v>
      </c>
    </row>
    <row r="32013" ht="15">
      <c r="A32013" s="101">
        <v>6</v>
      </c>
    </row>
    <row r="32015" ht="15">
      <c r="A32015" s="101">
        <v>8</v>
      </c>
    </row>
    <row r="32017" ht="15">
      <c r="A32017" s="101" t="s">
        <v>357</v>
      </c>
    </row>
    <row r="32019" ht="15">
      <c r="A32019" s="101">
        <v>4</v>
      </c>
    </row>
    <row r="32021" ht="15">
      <c r="A32021" s="101">
        <v>7</v>
      </c>
    </row>
    <row r="32023" ht="15">
      <c r="A32023" s="101">
        <v>5</v>
      </c>
    </row>
    <row r="32026" ht="15">
      <c r="A32026" s="101">
        <v>9</v>
      </c>
    </row>
    <row r="32028" ht="15">
      <c r="A32028" s="101">
        <v>3</v>
      </c>
    </row>
    <row r="32030" ht="15">
      <c r="A32030" s="101">
        <v>10</v>
      </c>
    </row>
    <row r="32269" ht="15">
      <c r="A32269" s="101">
        <v>6</v>
      </c>
    </row>
    <row r="32271" ht="15">
      <c r="A32271" s="101">
        <v>8</v>
      </c>
    </row>
    <row r="32273" ht="15">
      <c r="A32273" s="101" t="s">
        <v>357</v>
      </c>
    </row>
    <row r="32275" ht="15">
      <c r="A32275" s="101">
        <v>4</v>
      </c>
    </row>
    <row r="32277" ht="15">
      <c r="A32277" s="101">
        <v>7</v>
      </c>
    </row>
    <row r="32279" ht="15">
      <c r="A32279" s="101">
        <v>5</v>
      </c>
    </row>
    <row r="32282" ht="15">
      <c r="A32282" s="101">
        <v>9</v>
      </c>
    </row>
    <row r="32284" ht="15">
      <c r="A32284" s="101">
        <v>3</v>
      </c>
    </row>
    <row r="32286" ht="15">
      <c r="A32286" s="101">
        <v>10</v>
      </c>
    </row>
    <row r="32525" ht="15">
      <c r="A32525" s="101">
        <v>6</v>
      </c>
    </row>
    <row r="32527" ht="15">
      <c r="A32527" s="101">
        <v>8</v>
      </c>
    </row>
    <row r="32529" ht="15">
      <c r="A32529" s="101" t="s">
        <v>357</v>
      </c>
    </row>
    <row r="32531" ht="15">
      <c r="A32531" s="101">
        <v>4</v>
      </c>
    </row>
    <row r="32533" ht="15">
      <c r="A32533" s="101">
        <v>7</v>
      </c>
    </row>
    <row r="32535" ht="15">
      <c r="A32535" s="101">
        <v>5</v>
      </c>
    </row>
    <row r="32538" ht="15">
      <c r="A32538" s="101">
        <v>9</v>
      </c>
    </row>
    <row r="32540" ht="15">
      <c r="A32540" s="101">
        <v>3</v>
      </c>
    </row>
    <row r="32542" ht="15">
      <c r="A32542" s="101">
        <v>10</v>
      </c>
    </row>
    <row r="32781" ht="15">
      <c r="A32781" s="101">
        <v>6</v>
      </c>
    </row>
    <row r="32783" ht="15">
      <c r="A32783" s="101">
        <v>8</v>
      </c>
    </row>
    <row r="32785" ht="15">
      <c r="A32785" s="101" t="s">
        <v>357</v>
      </c>
    </row>
    <row r="32787" ht="15">
      <c r="A32787" s="101">
        <v>4</v>
      </c>
    </row>
    <row r="32789" ht="15">
      <c r="A32789" s="101">
        <v>7</v>
      </c>
    </row>
    <row r="32791" ht="15">
      <c r="A32791" s="101">
        <v>5</v>
      </c>
    </row>
    <row r="32794" ht="15">
      <c r="A32794" s="101">
        <v>9</v>
      </c>
    </row>
    <row r="32796" ht="15">
      <c r="A32796" s="101">
        <v>3</v>
      </c>
    </row>
    <row r="32798" ht="15">
      <c r="A32798" s="101">
        <v>10</v>
      </c>
    </row>
    <row r="33037" ht="15">
      <c r="A33037" s="101">
        <v>6</v>
      </c>
    </row>
    <row r="33039" ht="15">
      <c r="A33039" s="101">
        <v>8</v>
      </c>
    </row>
    <row r="33041" ht="15">
      <c r="A33041" s="101" t="s">
        <v>357</v>
      </c>
    </row>
    <row r="33043" ht="15">
      <c r="A33043" s="101">
        <v>4</v>
      </c>
    </row>
    <row r="33045" ht="15">
      <c r="A33045" s="101">
        <v>7</v>
      </c>
    </row>
    <row r="33047" ht="15">
      <c r="A33047" s="101">
        <v>5</v>
      </c>
    </row>
    <row r="33050" ht="15">
      <c r="A33050" s="101">
        <v>9</v>
      </c>
    </row>
    <row r="33052" ht="15">
      <c r="A33052" s="101">
        <v>3</v>
      </c>
    </row>
    <row r="33054" ht="15">
      <c r="A33054" s="101">
        <v>10</v>
      </c>
    </row>
    <row r="33293" ht="15">
      <c r="A33293" s="101">
        <v>6</v>
      </c>
    </row>
    <row r="33295" ht="15">
      <c r="A33295" s="101">
        <v>8</v>
      </c>
    </row>
    <row r="33297" ht="15">
      <c r="A33297" s="101" t="s">
        <v>357</v>
      </c>
    </row>
    <row r="33299" ht="15">
      <c r="A33299" s="101">
        <v>4</v>
      </c>
    </row>
    <row r="33301" ht="15">
      <c r="A33301" s="101">
        <v>7</v>
      </c>
    </row>
    <row r="33303" ht="15">
      <c r="A33303" s="101">
        <v>5</v>
      </c>
    </row>
    <row r="33306" ht="15">
      <c r="A33306" s="101">
        <v>9</v>
      </c>
    </row>
    <row r="33308" ht="15">
      <c r="A33308" s="101">
        <v>3</v>
      </c>
    </row>
    <row r="33310" ht="15">
      <c r="A33310" s="101">
        <v>10</v>
      </c>
    </row>
    <row r="33549" ht="15">
      <c r="A33549" s="101">
        <v>6</v>
      </c>
    </row>
    <row r="33551" ht="15">
      <c r="A33551" s="101">
        <v>8</v>
      </c>
    </row>
    <row r="33553" ht="15">
      <c r="A33553" s="101" t="s">
        <v>357</v>
      </c>
    </row>
    <row r="33555" ht="15">
      <c r="A33555" s="101">
        <v>4</v>
      </c>
    </row>
    <row r="33557" ht="15">
      <c r="A33557" s="101">
        <v>7</v>
      </c>
    </row>
    <row r="33559" ht="15">
      <c r="A33559" s="101">
        <v>5</v>
      </c>
    </row>
    <row r="33562" ht="15">
      <c r="A33562" s="101">
        <v>9</v>
      </c>
    </row>
    <row r="33564" ht="15">
      <c r="A33564" s="101">
        <v>3</v>
      </c>
    </row>
    <row r="33566" ht="15">
      <c r="A33566" s="101">
        <v>10</v>
      </c>
    </row>
    <row r="33805" ht="15">
      <c r="A33805" s="101">
        <v>6</v>
      </c>
    </row>
    <row r="33807" ht="15">
      <c r="A33807" s="101">
        <v>8</v>
      </c>
    </row>
    <row r="33809" ht="15">
      <c r="A33809" s="101" t="s">
        <v>357</v>
      </c>
    </row>
    <row r="33811" ht="15">
      <c r="A33811" s="101">
        <v>4</v>
      </c>
    </row>
    <row r="33813" ht="15">
      <c r="A33813" s="101">
        <v>7</v>
      </c>
    </row>
    <row r="33815" ht="15">
      <c r="A33815" s="101">
        <v>5</v>
      </c>
    </row>
    <row r="33818" ht="15">
      <c r="A33818" s="101">
        <v>9</v>
      </c>
    </row>
    <row r="33820" ht="15">
      <c r="A33820" s="101">
        <v>3</v>
      </c>
    </row>
    <row r="33822" ht="15">
      <c r="A33822" s="101">
        <v>10</v>
      </c>
    </row>
    <row r="34061" ht="15">
      <c r="A34061" s="101">
        <v>6</v>
      </c>
    </row>
    <row r="34063" ht="15">
      <c r="A34063" s="101">
        <v>8</v>
      </c>
    </row>
    <row r="34065" ht="15">
      <c r="A34065" s="101" t="s">
        <v>357</v>
      </c>
    </row>
    <row r="34067" ht="15">
      <c r="A34067" s="101">
        <v>4</v>
      </c>
    </row>
    <row r="34069" ht="15">
      <c r="A34069" s="101">
        <v>7</v>
      </c>
    </row>
    <row r="34071" ht="15">
      <c r="A34071" s="101">
        <v>5</v>
      </c>
    </row>
    <row r="34074" ht="15">
      <c r="A34074" s="101">
        <v>9</v>
      </c>
    </row>
    <row r="34076" ht="15">
      <c r="A34076" s="101">
        <v>3</v>
      </c>
    </row>
    <row r="34078" ht="15">
      <c r="A34078" s="101">
        <v>10</v>
      </c>
    </row>
    <row r="34317" ht="15">
      <c r="A34317" s="101">
        <v>6</v>
      </c>
    </row>
    <row r="34319" ht="15">
      <c r="A34319" s="101">
        <v>8</v>
      </c>
    </row>
    <row r="34321" ht="15">
      <c r="A34321" s="101" t="s">
        <v>357</v>
      </c>
    </row>
    <row r="34323" ht="15">
      <c r="A34323" s="101">
        <v>4</v>
      </c>
    </row>
    <row r="34325" ht="15">
      <c r="A34325" s="101">
        <v>7</v>
      </c>
    </row>
    <row r="34327" ht="15">
      <c r="A34327" s="101">
        <v>5</v>
      </c>
    </row>
    <row r="34330" ht="15">
      <c r="A34330" s="101">
        <v>9</v>
      </c>
    </row>
    <row r="34332" ht="15">
      <c r="A34332" s="101">
        <v>3</v>
      </c>
    </row>
    <row r="34334" ht="15">
      <c r="A34334" s="101">
        <v>10</v>
      </c>
    </row>
    <row r="34573" ht="15">
      <c r="A34573" s="101">
        <v>6</v>
      </c>
    </row>
    <row r="34575" ht="15">
      <c r="A34575" s="101">
        <v>8</v>
      </c>
    </row>
    <row r="34577" ht="15">
      <c r="A34577" s="101" t="s">
        <v>357</v>
      </c>
    </row>
    <row r="34579" ht="15">
      <c r="A34579" s="101">
        <v>4</v>
      </c>
    </row>
    <row r="34581" ht="15">
      <c r="A34581" s="101">
        <v>7</v>
      </c>
    </row>
    <row r="34583" ht="15">
      <c r="A34583" s="101">
        <v>5</v>
      </c>
    </row>
    <row r="34586" ht="15">
      <c r="A34586" s="101">
        <v>9</v>
      </c>
    </row>
    <row r="34588" ht="15">
      <c r="A34588" s="101">
        <v>3</v>
      </c>
    </row>
    <row r="34590" ht="15">
      <c r="A34590" s="101">
        <v>10</v>
      </c>
    </row>
    <row r="34829" ht="15">
      <c r="A34829" s="101">
        <v>6</v>
      </c>
    </row>
    <row r="34831" ht="15">
      <c r="A34831" s="101">
        <v>8</v>
      </c>
    </row>
    <row r="34833" ht="15">
      <c r="A34833" s="101" t="s">
        <v>357</v>
      </c>
    </row>
    <row r="34835" ht="15">
      <c r="A34835" s="101">
        <v>4</v>
      </c>
    </row>
    <row r="34837" ht="15">
      <c r="A34837" s="101">
        <v>7</v>
      </c>
    </row>
    <row r="34839" ht="15">
      <c r="A34839" s="101">
        <v>5</v>
      </c>
    </row>
    <row r="34842" ht="15">
      <c r="A34842" s="101">
        <v>9</v>
      </c>
    </row>
    <row r="34844" ht="15">
      <c r="A34844" s="101">
        <v>3</v>
      </c>
    </row>
    <row r="34846" ht="15">
      <c r="A34846" s="101">
        <v>10</v>
      </c>
    </row>
    <row r="35085" ht="15">
      <c r="A35085" s="101">
        <v>6</v>
      </c>
    </row>
    <row r="35087" ht="15">
      <c r="A35087" s="101">
        <v>8</v>
      </c>
    </row>
    <row r="35089" ht="15">
      <c r="A35089" s="101" t="s">
        <v>357</v>
      </c>
    </row>
    <row r="35091" ht="15">
      <c r="A35091" s="101">
        <v>4</v>
      </c>
    </row>
    <row r="35093" ht="15">
      <c r="A35093" s="101">
        <v>7</v>
      </c>
    </row>
    <row r="35095" ht="15">
      <c r="A35095" s="101">
        <v>5</v>
      </c>
    </row>
    <row r="35098" ht="15">
      <c r="A35098" s="101">
        <v>9</v>
      </c>
    </row>
    <row r="35100" ht="15">
      <c r="A35100" s="101">
        <v>3</v>
      </c>
    </row>
    <row r="35102" ht="15">
      <c r="A35102" s="101">
        <v>10</v>
      </c>
    </row>
    <row r="35341" ht="15">
      <c r="A35341" s="101">
        <v>6</v>
      </c>
    </row>
    <row r="35343" ht="15">
      <c r="A35343" s="101">
        <v>8</v>
      </c>
    </row>
    <row r="35345" ht="15">
      <c r="A35345" s="101" t="s">
        <v>357</v>
      </c>
    </row>
    <row r="35347" ht="15">
      <c r="A35347" s="101">
        <v>4</v>
      </c>
    </row>
    <row r="35349" ht="15">
      <c r="A35349" s="101">
        <v>7</v>
      </c>
    </row>
    <row r="35351" ht="15">
      <c r="A35351" s="101">
        <v>5</v>
      </c>
    </row>
    <row r="35354" ht="15">
      <c r="A35354" s="101">
        <v>9</v>
      </c>
    </row>
    <row r="35356" ht="15">
      <c r="A35356" s="101">
        <v>3</v>
      </c>
    </row>
    <row r="35358" ht="15">
      <c r="A35358" s="101">
        <v>10</v>
      </c>
    </row>
    <row r="35597" ht="15">
      <c r="A35597" s="101">
        <v>6</v>
      </c>
    </row>
    <row r="35599" ht="15">
      <c r="A35599" s="101">
        <v>8</v>
      </c>
    </row>
    <row r="35601" ht="15">
      <c r="A35601" s="101" t="s">
        <v>357</v>
      </c>
    </row>
    <row r="35603" ht="15">
      <c r="A35603" s="101">
        <v>4</v>
      </c>
    </row>
    <row r="35605" ht="15">
      <c r="A35605" s="101">
        <v>7</v>
      </c>
    </row>
    <row r="35607" ht="15">
      <c r="A35607" s="101">
        <v>5</v>
      </c>
    </row>
    <row r="35610" ht="15">
      <c r="A35610" s="101">
        <v>9</v>
      </c>
    </row>
    <row r="35612" ht="15">
      <c r="A35612" s="101">
        <v>3</v>
      </c>
    </row>
    <row r="35614" ht="15">
      <c r="A35614" s="101">
        <v>10</v>
      </c>
    </row>
    <row r="35853" ht="15">
      <c r="A35853" s="101">
        <v>6</v>
      </c>
    </row>
    <row r="35855" ht="15">
      <c r="A35855" s="101">
        <v>8</v>
      </c>
    </row>
    <row r="35857" ht="15">
      <c r="A35857" s="101" t="s">
        <v>357</v>
      </c>
    </row>
    <row r="35859" ht="15">
      <c r="A35859" s="101">
        <v>4</v>
      </c>
    </row>
    <row r="35861" ht="15">
      <c r="A35861" s="101">
        <v>7</v>
      </c>
    </row>
    <row r="35863" ht="15">
      <c r="A35863" s="101">
        <v>5</v>
      </c>
    </row>
    <row r="35866" ht="15">
      <c r="A35866" s="101">
        <v>9</v>
      </c>
    </row>
    <row r="35868" ht="15">
      <c r="A35868" s="101">
        <v>3</v>
      </c>
    </row>
    <row r="35870" ht="15">
      <c r="A35870" s="101">
        <v>10</v>
      </c>
    </row>
    <row r="36109" ht="15">
      <c r="A36109" s="101">
        <v>6</v>
      </c>
    </row>
    <row r="36111" ht="15">
      <c r="A36111" s="101">
        <v>8</v>
      </c>
    </row>
    <row r="36113" ht="15">
      <c r="A36113" s="101" t="s">
        <v>357</v>
      </c>
    </row>
    <row r="36115" ht="15">
      <c r="A36115" s="101">
        <v>4</v>
      </c>
    </row>
    <row r="36117" ht="15">
      <c r="A36117" s="101">
        <v>7</v>
      </c>
    </row>
    <row r="36119" ht="15">
      <c r="A36119" s="101">
        <v>5</v>
      </c>
    </row>
    <row r="36122" ht="15">
      <c r="A36122" s="101">
        <v>9</v>
      </c>
    </row>
    <row r="36124" ht="15">
      <c r="A36124" s="101">
        <v>3</v>
      </c>
    </row>
    <row r="36126" ht="15">
      <c r="A36126" s="101">
        <v>10</v>
      </c>
    </row>
    <row r="36365" ht="15">
      <c r="A36365" s="101">
        <v>6</v>
      </c>
    </row>
    <row r="36367" ht="15">
      <c r="A36367" s="101">
        <v>8</v>
      </c>
    </row>
    <row r="36369" ht="15">
      <c r="A36369" s="101" t="s">
        <v>357</v>
      </c>
    </row>
    <row r="36371" ht="15">
      <c r="A36371" s="101">
        <v>4</v>
      </c>
    </row>
    <row r="36373" ht="15">
      <c r="A36373" s="101">
        <v>7</v>
      </c>
    </row>
    <row r="36375" ht="15">
      <c r="A36375" s="101">
        <v>5</v>
      </c>
    </row>
    <row r="36378" ht="15">
      <c r="A36378" s="101">
        <v>9</v>
      </c>
    </row>
    <row r="36380" ht="15">
      <c r="A36380" s="101">
        <v>3</v>
      </c>
    </row>
    <row r="36382" ht="15">
      <c r="A36382" s="101">
        <v>10</v>
      </c>
    </row>
    <row r="36621" ht="15">
      <c r="A36621" s="101">
        <v>6</v>
      </c>
    </row>
    <row r="36623" ht="15">
      <c r="A36623" s="101">
        <v>8</v>
      </c>
    </row>
    <row r="36625" ht="15">
      <c r="A36625" s="101" t="s">
        <v>357</v>
      </c>
    </row>
    <row r="36627" ht="15">
      <c r="A36627" s="101">
        <v>4</v>
      </c>
    </row>
    <row r="36629" ht="15">
      <c r="A36629" s="101">
        <v>7</v>
      </c>
    </row>
    <row r="36631" ht="15">
      <c r="A36631" s="101">
        <v>5</v>
      </c>
    </row>
    <row r="36634" ht="15">
      <c r="A36634" s="101">
        <v>9</v>
      </c>
    </row>
    <row r="36636" ht="15">
      <c r="A36636" s="101">
        <v>3</v>
      </c>
    </row>
    <row r="36638" ht="15">
      <c r="A36638" s="101">
        <v>10</v>
      </c>
    </row>
    <row r="36877" ht="15">
      <c r="A36877" s="101">
        <v>6</v>
      </c>
    </row>
    <row r="36879" ht="15">
      <c r="A36879" s="101">
        <v>8</v>
      </c>
    </row>
    <row r="36881" ht="15">
      <c r="A36881" s="101" t="s">
        <v>357</v>
      </c>
    </row>
    <row r="36883" ht="15">
      <c r="A36883" s="101">
        <v>4</v>
      </c>
    </row>
    <row r="36885" ht="15">
      <c r="A36885" s="101">
        <v>7</v>
      </c>
    </row>
    <row r="36887" ht="15">
      <c r="A36887" s="101">
        <v>5</v>
      </c>
    </row>
    <row r="36890" ht="15">
      <c r="A36890" s="101">
        <v>9</v>
      </c>
    </row>
    <row r="36892" ht="15">
      <c r="A36892" s="101">
        <v>3</v>
      </c>
    </row>
    <row r="36894" ht="15">
      <c r="A36894" s="101">
        <v>10</v>
      </c>
    </row>
    <row r="37133" ht="15">
      <c r="A37133" s="101">
        <v>6</v>
      </c>
    </row>
    <row r="37135" ht="15">
      <c r="A37135" s="101">
        <v>8</v>
      </c>
    </row>
    <row r="37137" ht="15">
      <c r="A37137" s="101" t="s">
        <v>357</v>
      </c>
    </row>
    <row r="37139" ht="15">
      <c r="A37139" s="101">
        <v>4</v>
      </c>
    </row>
    <row r="37141" ht="15">
      <c r="A37141" s="101">
        <v>7</v>
      </c>
    </row>
    <row r="37143" ht="15">
      <c r="A37143" s="101">
        <v>5</v>
      </c>
    </row>
    <row r="37146" ht="15">
      <c r="A37146" s="101">
        <v>9</v>
      </c>
    </row>
    <row r="37148" ht="15">
      <c r="A37148" s="101">
        <v>3</v>
      </c>
    </row>
    <row r="37150" ht="15">
      <c r="A37150" s="101">
        <v>10</v>
      </c>
    </row>
    <row r="37389" ht="15">
      <c r="A37389" s="101">
        <v>6</v>
      </c>
    </row>
    <row r="37391" ht="15">
      <c r="A37391" s="101">
        <v>8</v>
      </c>
    </row>
    <row r="37393" ht="15">
      <c r="A37393" s="101" t="s">
        <v>357</v>
      </c>
    </row>
    <row r="37395" ht="15">
      <c r="A37395" s="101">
        <v>4</v>
      </c>
    </row>
    <row r="37397" ht="15">
      <c r="A37397" s="101">
        <v>7</v>
      </c>
    </row>
    <row r="37399" ht="15">
      <c r="A37399" s="101">
        <v>5</v>
      </c>
    </row>
    <row r="37402" ht="15">
      <c r="A37402" s="101">
        <v>9</v>
      </c>
    </row>
    <row r="37404" ht="15">
      <c r="A37404" s="101">
        <v>3</v>
      </c>
    </row>
    <row r="37406" ht="15">
      <c r="A37406" s="101">
        <v>10</v>
      </c>
    </row>
    <row r="37645" ht="15">
      <c r="A37645" s="101">
        <v>6</v>
      </c>
    </row>
    <row r="37647" ht="15">
      <c r="A37647" s="101">
        <v>8</v>
      </c>
    </row>
    <row r="37649" ht="15">
      <c r="A37649" s="101" t="s">
        <v>357</v>
      </c>
    </row>
    <row r="37651" ht="15">
      <c r="A37651" s="101">
        <v>4</v>
      </c>
    </row>
    <row r="37653" ht="15">
      <c r="A37653" s="101">
        <v>7</v>
      </c>
    </row>
    <row r="37655" ht="15">
      <c r="A37655" s="101">
        <v>5</v>
      </c>
    </row>
    <row r="37658" ht="15">
      <c r="A37658" s="101">
        <v>9</v>
      </c>
    </row>
    <row r="37660" ht="15">
      <c r="A37660" s="101">
        <v>3</v>
      </c>
    </row>
    <row r="37662" ht="15">
      <c r="A37662" s="101">
        <v>10</v>
      </c>
    </row>
    <row r="37901" ht="15">
      <c r="A37901" s="101">
        <v>6</v>
      </c>
    </row>
    <row r="37903" ht="15">
      <c r="A37903" s="101">
        <v>8</v>
      </c>
    </row>
    <row r="37905" ht="15">
      <c r="A37905" s="101" t="s">
        <v>357</v>
      </c>
    </row>
    <row r="37907" ht="15">
      <c r="A37907" s="101">
        <v>4</v>
      </c>
    </row>
    <row r="37909" ht="15">
      <c r="A37909" s="101">
        <v>7</v>
      </c>
    </row>
    <row r="37911" ht="15">
      <c r="A37911" s="101">
        <v>5</v>
      </c>
    </row>
    <row r="37914" ht="15">
      <c r="A37914" s="101">
        <v>9</v>
      </c>
    </row>
    <row r="37916" ht="15">
      <c r="A37916" s="101">
        <v>3</v>
      </c>
    </row>
    <row r="37918" ht="15">
      <c r="A37918" s="101">
        <v>10</v>
      </c>
    </row>
    <row r="38157" ht="15">
      <c r="A38157" s="101">
        <v>6</v>
      </c>
    </row>
    <row r="38159" ht="15">
      <c r="A38159" s="101">
        <v>8</v>
      </c>
    </row>
    <row r="38161" ht="15">
      <c r="A38161" s="101" t="s">
        <v>357</v>
      </c>
    </row>
    <row r="38163" ht="15">
      <c r="A38163" s="101">
        <v>4</v>
      </c>
    </row>
    <row r="38165" ht="15">
      <c r="A38165" s="101">
        <v>7</v>
      </c>
    </row>
    <row r="38167" ht="15">
      <c r="A38167" s="101">
        <v>5</v>
      </c>
    </row>
    <row r="38170" ht="15">
      <c r="A38170" s="101">
        <v>9</v>
      </c>
    </row>
    <row r="38172" ht="15">
      <c r="A38172" s="101">
        <v>3</v>
      </c>
    </row>
    <row r="38174" ht="15">
      <c r="A38174" s="101">
        <v>10</v>
      </c>
    </row>
    <row r="38413" ht="15">
      <c r="A38413" s="101">
        <v>6</v>
      </c>
    </row>
    <row r="38415" ht="15">
      <c r="A38415" s="101">
        <v>8</v>
      </c>
    </row>
    <row r="38417" ht="15">
      <c r="A38417" s="101" t="s">
        <v>357</v>
      </c>
    </row>
    <row r="38419" ht="15">
      <c r="A38419" s="101">
        <v>4</v>
      </c>
    </row>
    <row r="38421" ht="15">
      <c r="A38421" s="101">
        <v>7</v>
      </c>
    </row>
    <row r="38423" ht="15">
      <c r="A38423" s="101">
        <v>5</v>
      </c>
    </row>
    <row r="38426" ht="15">
      <c r="A38426" s="101">
        <v>9</v>
      </c>
    </row>
    <row r="38428" ht="15">
      <c r="A38428" s="101">
        <v>3</v>
      </c>
    </row>
    <row r="38430" ht="15">
      <c r="A38430" s="101">
        <v>10</v>
      </c>
    </row>
    <row r="38669" ht="15">
      <c r="A38669" s="101">
        <v>6</v>
      </c>
    </row>
    <row r="38671" ht="15">
      <c r="A38671" s="101">
        <v>8</v>
      </c>
    </row>
    <row r="38673" ht="15">
      <c r="A38673" s="101" t="s">
        <v>357</v>
      </c>
    </row>
    <row r="38675" ht="15">
      <c r="A38675" s="101">
        <v>4</v>
      </c>
    </row>
    <row r="38677" ht="15">
      <c r="A38677" s="101">
        <v>7</v>
      </c>
    </row>
    <row r="38679" ht="15">
      <c r="A38679" s="101">
        <v>5</v>
      </c>
    </row>
    <row r="38682" ht="15">
      <c r="A38682" s="101">
        <v>9</v>
      </c>
    </row>
    <row r="38684" ht="15">
      <c r="A38684" s="101">
        <v>3</v>
      </c>
    </row>
    <row r="38686" ht="15">
      <c r="A38686" s="101">
        <v>10</v>
      </c>
    </row>
    <row r="38925" ht="15">
      <c r="A38925" s="101">
        <v>6</v>
      </c>
    </row>
    <row r="38927" ht="15">
      <c r="A38927" s="101">
        <v>8</v>
      </c>
    </row>
    <row r="38929" ht="15">
      <c r="A38929" s="101" t="s">
        <v>357</v>
      </c>
    </row>
    <row r="38931" ht="15">
      <c r="A38931" s="101">
        <v>4</v>
      </c>
    </row>
    <row r="38933" ht="15">
      <c r="A38933" s="101">
        <v>7</v>
      </c>
    </row>
    <row r="38935" ht="15">
      <c r="A38935" s="101">
        <v>5</v>
      </c>
    </row>
    <row r="38938" ht="15">
      <c r="A38938" s="101">
        <v>9</v>
      </c>
    </row>
    <row r="38940" ht="15">
      <c r="A38940" s="101">
        <v>3</v>
      </c>
    </row>
    <row r="38942" ht="15">
      <c r="A38942" s="101">
        <v>10</v>
      </c>
    </row>
    <row r="39181" ht="15">
      <c r="A39181" s="101">
        <v>6</v>
      </c>
    </row>
    <row r="39183" ht="15">
      <c r="A39183" s="101">
        <v>8</v>
      </c>
    </row>
    <row r="39185" ht="15">
      <c r="A39185" s="101" t="s">
        <v>357</v>
      </c>
    </row>
    <row r="39187" ht="15">
      <c r="A39187" s="101">
        <v>4</v>
      </c>
    </row>
    <row r="39189" ht="15">
      <c r="A39189" s="101">
        <v>7</v>
      </c>
    </row>
    <row r="39191" ht="15">
      <c r="A39191" s="101">
        <v>5</v>
      </c>
    </row>
    <row r="39194" ht="15">
      <c r="A39194" s="101">
        <v>9</v>
      </c>
    </row>
    <row r="39196" ht="15">
      <c r="A39196" s="101">
        <v>3</v>
      </c>
    </row>
    <row r="39198" ht="15">
      <c r="A39198" s="101">
        <v>10</v>
      </c>
    </row>
    <row r="39437" ht="15">
      <c r="A39437" s="101">
        <v>6</v>
      </c>
    </row>
    <row r="39439" ht="15">
      <c r="A39439" s="101">
        <v>8</v>
      </c>
    </row>
    <row r="39441" ht="15">
      <c r="A39441" s="101" t="s">
        <v>357</v>
      </c>
    </row>
    <row r="39443" ht="15">
      <c r="A39443" s="101">
        <v>4</v>
      </c>
    </row>
    <row r="39445" ht="15">
      <c r="A39445" s="101">
        <v>7</v>
      </c>
    </row>
    <row r="39447" ht="15">
      <c r="A39447" s="101">
        <v>5</v>
      </c>
    </row>
    <row r="39450" ht="15">
      <c r="A39450" s="101">
        <v>9</v>
      </c>
    </row>
    <row r="39452" ht="15">
      <c r="A39452" s="101">
        <v>3</v>
      </c>
    </row>
    <row r="39454" ht="15">
      <c r="A39454" s="101">
        <v>10</v>
      </c>
    </row>
    <row r="39693" ht="15">
      <c r="A39693" s="101">
        <v>6</v>
      </c>
    </row>
    <row r="39695" ht="15">
      <c r="A39695" s="101">
        <v>8</v>
      </c>
    </row>
    <row r="39697" ht="15">
      <c r="A39697" s="101" t="s">
        <v>357</v>
      </c>
    </row>
    <row r="39699" ht="15">
      <c r="A39699" s="101">
        <v>4</v>
      </c>
    </row>
    <row r="39701" ht="15">
      <c r="A39701" s="101">
        <v>7</v>
      </c>
    </row>
    <row r="39703" ht="15">
      <c r="A39703" s="101">
        <v>5</v>
      </c>
    </row>
    <row r="39706" ht="15">
      <c r="A39706" s="101">
        <v>9</v>
      </c>
    </row>
    <row r="39708" ht="15">
      <c r="A39708" s="101">
        <v>3</v>
      </c>
    </row>
    <row r="39710" ht="15">
      <c r="A39710" s="101">
        <v>10</v>
      </c>
    </row>
    <row r="39949" ht="15">
      <c r="A39949" s="101">
        <v>6</v>
      </c>
    </row>
    <row r="39951" ht="15">
      <c r="A39951" s="101">
        <v>8</v>
      </c>
    </row>
    <row r="39953" ht="15">
      <c r="A39953" s="101" t="s">
        <v>357</v>
      </c>
    </row>
    <row r="39955" ht="15">
      <c r="A39955" s="101">
        <v>4</v>
      </c>
    </row>
    <row r="39957" ht="15">
      <c r="A39957" s="101">
        <v>7</v>
      </c>
    </row>
    <row r="39959" ht="15">
      <c r="A39959" s="101">
        <v>5</v>
      </c>
    </row>
    <row r="39962" ht="15">
      <c r="A39962" s="101">
        <v>9</v>
      </c>
    </row>
    <row r="39964" ht="15">
      <c r="A39964" s="101">
        <v>3</v>
      </c>
    </row>
    <row r="39966" ht="15">
      <c r="A39966" s="101">
        <v>10</v>
      </c>
    </row>
    <row r="40205" ht="15">
      <c r="A40205" s="101">
        <v>6</v>
      </c>
    </row>
    <row r="40207" ht="15">
      <c r="A40207" s="101">
        <v>8</v>
      </c>
    </row>
    <row r="40209" ht="15">
      <c r="A40209" s="101" t="s">
        <v>357</v>
      </c>
    </row>
    <row r="40211" ht="15">
      <c r="A40211" s="101">
        <v>4</v>
      </c>
    </row>
    <row r="40213" ht="15">
      <c r="A40213" s="101">
        <v>7</v>
      </c>
    </row>
    <row r="40215" ht="15">
      <c r="A40215" s="101">
        <v>5</v>
      </c>
    </row>
    <row r="40218" ht="15">
      <c r="A40218" s="101">
        <v>9</v>
      </c>
    </row>
    <row r="40220" ht="15">
      <c r="A40220" s="101">
        <v>3</v>
      </c>
    </row>
    <row r="40222" ht="15">
      <c r="A40222" s="101">
        <v>10</v>
      </c>
    </row>
    <row r="40461" ht="15">
      <c r="A40461" s="101">
        <v>6</v>
      </c>
    </row>
    <row r="40463" ht="15">
      <c r="A40463" s="101">
        <v>8</v>
      </c>
    </row>
    <row r="40465" ht="15">
      <c r="A40465" s="101" t="s">
        <v>357</v>
      </c>
    </row>
    <row r="40467" ht="15">
      <c r="A40467" s="101">
        <v>4</v>
      </c>
    </row>
    <row r="40469" ht="15">
      <c r="A40469" s="101">
        <v>7</v>
      </c>
    </row>
    <row r="40471" ht="15">
      <c r="A40471" s="101">
        <v>5</v>
      </c>
    </row>
    <row r="40474" ht="15">
      <c r="A40474" s="101">
        <v>9</v>
      </c>
    </row>
    <row r="40476" ht="15">
      <c r="A40476" s="101">
        <v>3</v>
      </c>
    </row>
    <row r="40478" ht="15">
      <c r="A40478" s="101">
        <v>10</v>
      </c>
    </row>
    <row r="40717" ht="15">
      <c r="A40717" s="101">
        <v>6</v>
      </c>
    </row>
    <row r="40719" ht="15">
      <c r="A40719" s="101">
        <v>8</v>
      </c>
    </row>
    <row r="40721" ht="15">
      <c r="A40721" s="101" t="s">
        <v>357</v>
      </c>
    </row>
    <row r="40723" ht="15">
      <c r="A40723" s="101">
        <v>4</v>
      </c>
    </row>
    <row r="40725" ht="15">
      <c r="A40725" s="101">
        <v>7</v>
      </c>
    </row>
    <row r="40727" ht="15">
      <c r="A40727" s="101">
        <v>5</v>
      </c>
    </row>
    <row r="40730" ht="15">
      <c r="A40730" s="101">
        <v>9</v>
      </c>
    </row>
    <row r="40732" ht="15">
      <c r="A40732" s="101">
        <v>3</v>
      </c>
    </row>
    <row r="40734" ht="15">
      <c r="A40734" s="101">
        <v>10</v>
      </c>
    </row>
    <row r="40973" ht="15">
      <c r="A40973" s="101">
        <v>6</v>
      </c>
    </row>
    <row r="40975" ht="15">
      <c r="A40975" s="101">
        <v>8</v>
      </c>
    </row>
    <row r="40977" ht="15">
      <c r="A40977" s="101" t="s">
        <v>357</v>
      </c>
    </row>
    <row r="40979" ht="15">
      <c r="A40979" s="101">
        <v>4</v>
      </c>
    </row>
    <row r="40981" ht="15">
      <c r="A40981" s="101">
        <v>7</v>
      </c>
    </row>
    <row r="40983" ht="15">
      <c r="A40983" s="101">
        <v>5</v>
      </c>
    </row>
    <row r="40986" ht="15">
      <c r="A40986" s="101">
        <v>9</v>
      </c>
    </row>
    <row r="40988" ht="15">
      <c r="A40988" s="101">
        <v>3</v>
      </c>
    </row>
    <row r="40990" ht="15">
      <c r="A40990" s="101">
        <v>10</v>
      </c>
    </row>
    <row r="41229" ht="15">
      <c r="A41229" s="101">
        <v>6</v>
      </c>
    </row>
    <row r="41231" ht="15">
      <c r="A41231" s="101">
        <v>8</v>
      </c>
    </row>
    <row r="41233" ht="15">
      <c r="A41233" s="101" t="s">
        <v>357</v>
      </c>
    </row>
    <row r="41235" ht="15">
      <c r="A41235" s="101">
        <v>4</v>
      </c>
    </row>
    <row r="41237" ht="15">
      <c r="A41237" s="101">
        <v>7</v>
      </c>
    </row>
    <row r="41239" ht="15">
      <c r="A41239" s="101">
        <v>5</v>
      </c>
    </row>
    <row r="41242" ht="15">
      <c r="A41242" s="101">
        <v>9</v>
      </c>
    </row>
    <row r="41244" ht="15">
      <c r="A41244" s="101">
        <v>3</v>
      </c>
    </row>
    <row r="41246" ht="15">
      <c r="A41246" s="101">
        <v>10</v>
      </c>
    </row>
    <row r="41485" ht="15">
      <c r="A41485" s="101">
        <v>6</v>
      </c>
    </row>
    <row r="41487" ht="15">
      <c r="A41487" s="101">
        <v>8</v>
      </c>
    </row>
    <row r="41489" ht="15">
      <c r="A41489" s="101" t="s">
        <v>357</v>
      </c>
    </row>
    <row r="41491" ht="15">
      <c r="A41491" s="101">
        <v>4</v>
      </c>
    </row>
    <row r="41493" ht="15">
      <c r="A41493" s="101">
        <v>7</v>
      </c>
    </row>
    <row r="41495" ht="15">
      <c r="A41495" s="101">
        <v>5</v>
      </c>
    </row>
    <row r="41498" ht="15">
      <c r="A41498" s="101">
        <v>9</v>
      </c>
    </row>
    <row r="41500" ht="15">
      <c r="A41500" s="101">
        <v>3</v>
      </c>
    </row>
    <row r="41502" ht="15">
      <c r="A41502" s="101">
        <v>10</v>
      </c>
    </row>
    <row r="41741" ht="15">
      <c r="A41741" s="101">
        <v>6</v>
      </c>
    </row>
    <row r="41743" ht="15">
      <c r="A41743" s="101">
        <v>8</v>
      </c>
    </row>
    <row r="41745" ht="15">
      <c r="A41745" s="101" t="s">
        <v>357</v>
      </c>
    </row>
    <row r="41747" ht="15">
      <c r="A41747" s="101">
        <v>4</v>
      </c>
    </row>
    <row r="41749" ht="15">
      <c r="A41749" s="101">
        <v>7</v>
      </c>
    </row>
    <row r="41751" ht="15">
      <c r="A41751" s="101">
        <v>5</v>
      </c>
    </row>
    <row r="41754" ht="15">
      <c r="A41754" s="101">
        <v>9</v>
      </c>
    </row>
    <row r="41756" ht="15">
      <c r="A41756" s="101">
        <v>3</v>
      </c>
    </row>
    <row r="41758" ht="15">
      <c r="A41758" s="101">
        <v>10</v>
      </c>
    </row>
    <row r="41997" ht="15">
      <c r="A41997" s="101">
        <v>6</v>
      </c>
    </row>
    <row r="41999" ht="15">
      <c r="A41999" s="101">
        <v>8</v>
      </c>
    </row>
    <row r="42001" ht="15">
      <c r="A42001" s="101" t="s">
        <v>357</v>
      </c>
    </row>
    <row r="42003" ht="15">
      <c r="A42003" s="101">
        <v>4</v>
      </c>
    </row>
    <row r="42005" ht="15">
      <c r="A42005" s="101">
        <v>7</v>
      </c>
    </row>
    <row r="42007" ht="15">
      <c r="A42007" s="101">
        <v>5</v>
      </c>
    </row>
    <row r="42010" ht="15">
      <c r="A42010" s="101">
        <v>9</v>
      </c>
    </row>
    <row r="42012" ht="15">
      <c r="A42012" s="101">
        <v>3</v>
      </c>
    </row>
    <row r="42014" ht="15">
      <c r="A42014" s="101">
        <v>10</v>
      </c>
    </row>
    <row r="42253" ht="15">
      <c r="A42253" s="101">
        <v>6</v>
      </c>
    </row>
    <row r="42255" ht="15">
      <c r="A42255" s="101">
        <v>8</v>
      </c>
    </row>
    <row r="42257" ht="15">
      <c r="A42257" s="101" t="s">
        <v>357</v>
      </c>
    </row>
    <row r="42259" ht="15">
      <c r="A42259" s="101">
        <v>4</v>
      </c>
    </row>
    <row r="42261" ht="15">
      <c r="A42261" s="101">
        <v>7</v>
      </c>
    </row>
    <row r="42263" ht="15">
      <c r="A42263" s="101">
        <v>5</v>
      </c>
    </row>
    <row r="42266" ht="15">
      <c r="A42266" s="101">
        <v>9</v>
      </c>
    </row>
    <row r="42268" ht="15">
      <c r="A42268" s="101">
        <v>3</v>
      </c>
    </row>
    <row r="42270" ht="15">
      <c r="A42270" s="101">
        <v>10</v>
      </c>
    </row>
    <row r="42509" ht="15">
      <c r="A42509" s="101">
        <v>6</v>
      </c>
    </row>
    <row r="42511" ht="15">
      <c r="A42511" s="101">
        <v>8</v>
      </c>
    </row>
    <row r="42513" ht="15">
      <c r="A42513" s="101" t="s">
        <v>357</v>
      </c>
    </row>
    <row r="42515" ht="15">
      <c r="A42515" s="101">
        <v>4</v>
      </c>
    </row>
    <row r="42517" ht="15">
      <c r="A42517" s="101">
        <v>7</v>
      </c>
    </row>
    <row r="42519" ht="15">
      <c r="A42519" s="101">
        <v>5</v>
      </c>
    </row>
    <row r="42522" ht="15">
      <c r="A42522" s="101">
        <v>9</v>
      </c>
    </row>
    <row r="42524" ht="15">
      <c r="A42524" s="101">
        <v>3</v>
      </c>
    </row>
    <row r="42526" ht="15">
      <c r="A42526" s="101">
        <v>10</v>
      </c>
    </row>
    <row r="42765" ht="15">
      <c r="A42765" s="101">
        <v>6</v>
      </c>
    </row>
    <row r="42767" ht="15">
      <c r="A42767" s="101">
        <v>8</v>
      </c>
    </row>
    <row r="42769" ht="15">
      <c r="A42769" s="101" t="s">
        <v>357</v>
      </c>
    </row>
    <row r="42771" ht="15">
      <c r="A42771" s="101">
        <v>4</v>
      </c>
    </row>
    <row r="42773" ht="15">
      <c r="A42773" s="101">
        <v>7</v>
      </c>
    </row>
    <row r="42775" ht="15">
      <c r="A42775" s="101">
        <v>5</v>
      </c>
    </row>
    <row r="42778" ht="15">
      <c r="A42778" s="101">
        <v>9</v>
      </c>
    </row>
    <row r="42780" ht="15">
      <c r="A42780" s="101">
        <v>3</v>
      </c>
    </row>
    <row r="42782" ht="15">
      <c r="A42782" s="101">
        <v>10</v>
      </c>
    </row>
    <row r="43021" ht="15">
      <c r="A43021" s="101">
        <v>6</v>
      </c>
    </row>
    <row r="43023" ht="15">
      <c r="A43023" s="101">
        <v>8</v>
      </c>
    </row>
    <row r="43025" ht="15">
      <c r="A43025" s="101" t="s">
        <v>357</v>
      </c>
    </row>
    <row r="43027" ht="15">
      <c r="A43027" s="101">
        <v>4</v>
      </c>
    </row>
    <row r="43029" ht="15">
      <c r="A43029" s="101">
        <v>7</v>
      </c>
    </row>
    <row r="43031" ht="15">
      <c r="A43031" s="101">
        <v>5</v>
      </c>
    </row>
    <row r="43034" ht="15">
      <c r="A43034" s="101">
        <v>9</v>
      </c>
    </row>
    <row r="43036" ht="15">
      <c r="A43036" s="101">
        <v>3</v>
      </c>
    </row>
    <row r="43038" ht="15">
      <c r="A43038" s="101">
        <v>10</v>
      </c>
    </row>
    <row r="43277" ht="15">
      <c r="A43277" s="101">
        <v>6</v>
      </c>
    </row>
    <row r="43279" ht="15">
      <c r="A43279" s="101">
        <v>8</v>
      </c>
    </row>
    <row r="43281" ht="15">
      <c r="A43281" s="101" t="s">
        <v>357</v>
      </c>
    </row>
    <row r="43283" ht="15">
      <c r="A43283" s="101">
        <v>4</v>
      </c>
    </row>
    <row r="43285" ht="15">
      <c r="A43285" s="101">
        <v>7</v>
      </c>
    </row>
    <row r="43287" ht="15">
      <c r="A43287" s="101">
        <v>5</v>
      </c>
    </row>
    <row r="43290" ht="15">
      <c r="A43290" s="101">
        <v>9</v>
      </c>
    </row>
    <row r="43292" ht="15">
      <c r="A43292" s="101">
        <v>3</v>
      </c>
    </row>
    <row r="43294" ht="15">
      <c r="A43294" s="101">
        <v>10</v>
      </c>
    </row>
    <row r="43533" ht="15">
      <c r="A43533" s="101">
        <v>6</v>
      </c>
    </row>
    <row r="43535" ht="15">
      <c r="A43535" s="101">
        <v>8</v>
      </c>
    </row>
    <row r="43537" ht="15">
      <c r="A43537" s="101" t="s">
        <v>357</v>
      </c>
    </row>
    <row r="43539" ht="15">
      <c r="A43539" s="101">
        <v>4</v>
      </c>
    </row>
    <row r="43541" ht="15">
      <c r="A43541" s="101">
        <v>7</v>
      </c>
    </row>
    <row r="43543" ht="15">
      <c r="A43543" s="101">
        <v>5</v>
      </c>
    </row>
    <row r="43546" ht="15">
      <c r="A43546" s="101">
        <v>9</v>
      </c>
    </row>
    <row r="43548" ht="15">
      <c r="A43548" s="101">
        <v>3</v>
      </c>
    </row>
    <row r="43550" ht="15">
      <c r="A43550" s="101">
        <v>10</v>
      </c>
    </row>
    <row r="43789" ht="15">
      <c r="A43789" s="101">
        <v>6</v>
      </c>
    </row>
    <row r="43791" ht="15">
      <c r="A43791" s="101">
        <v>8</v>
      </c>
    </row>
    <row r="43793" ht="15">
      <c r="A43793" s="101" t="s">
        <v>357</v>
      </c>
    </row>
    <row r="43795" ht="15">
      <c r="A43795" s="101">
        <v>4</v>
      </c>
    </row>
    <row r="43797" ht="15">
      <c r="A43797" s="101">
        <v>7</v>
      </c>
    </row>
    <row r="43799" ht="15">
      <c r="A43799" s="101">
        <v>5</v>
      </c>
    </row>
    <row r="43802" ht="15">
      <c r="A43802" s="101">
        <v>9</v>
      </c>
    </row>
    <row r="43804" ht="15">
      <c r="A43804" s="101">
        <v>3</v>
      </c>
    </row>
    <row r="43806" ht="15">
      <c r="A43806" s="101">
        <v>10</v>
      </c>
    </row>
    <row r="44045" ht="15">
      <c r="A44045" s="101">
        <v>6</v>
      </c>
    </row>
    <row r="44047" ht="15">
      <c r="A44047" s="101">
        <v>8</v>
      </c>
    </row>
    <row r="44049" ht="15">
      <c r="A44049" s="101" t="s">
        <v>357</v>
      </c>
    </row>
    <row r="44051" ht="15">
      <c r="A44051" s="101">
        <v>4</v>
      </c>
    </row>
    <row r="44053" ht="15">
      <c r="A44053" s="101">
        <v>7</v>
      </c>
    </row>
    <row r="44055" ht="15">
      <c r="A44055" s="101">
        <v>5</v>
      </c>
    </row>
    <row r="44058" ht="15">
      <c r="A44058" s="101">
        <v>9</v>
      </c>
    </row>
    <row r="44060" ht="15">
      <c r="A44060" s="101">
        <v>3</v>
      </c>
    </row>
    <row r="44062" ht="15">
      <c r="A44062" s="101">
        <v>10</v>
      </c>
    </row>
    <row r="44301" ht="15">
      <c r="A44301" s="101">
        <v>6</v>
      </c>
    </row>
    <row r="44303" ht="15">
      <c r="A44303" s="101">
        <v>8</v>
      </c>
    </row>
    <row r="44305" ht="15">
      <c r="A44305" s="101" t="s">
        <v>357</v>
      </c>
    </row>
    <row r="44307" ht="15">
      <c r="A44307" s="101">
        <v>4</v>
      </c>
    </row>
    <row r="44309" ht="15">
      <c r="A44309" s="101">
        <v>7</v>
      </c>
    </row>
    <row r="44311" ht="15">
      <c r="A44311" s="101">
        <v>5</v>
      </c>
    </row>
    <row r="44314" ht="15">
      <c r="A44314" s="101">
        <v>9</v>
      </c>
    </row>
    <row r="44316" ht="15">
      <c r="A44316" s="101">
        <v>3</v>
      </c>
    </row>
    <row r="44318" ht="15">
      <c r="A44318" s="101">
        <v>10</v>
      </c>
    </row>
    <row r="44557" ht="15">
      <c r="A44557" s="101">
        <v>6</v>
      </c>
    </row>
    <row r="44559" ht="15">
      <c r="A44559" s="101">
        <v>8</v>
      </c>
    </row>
    <row r="44561" ht="15">
      <c r="A44561" s="101" t="s">
        <v>357</v>
      </c>
    </row>
    <row r="44563" ht="15">
      <c r="A44563" s="101">
        <v>4</v>
      </c>
    </row>
    <row r="44565" ht="15">
      <c r="A44565" s="101">
        <v>7</v>
      </c>
    </row>
    <row r="44567" ht="15">
      <c r="A44567" s="101">
        <v>5</v>
      </c>
    </row>
    <row r="44570" ht="15">
      <c r="A44570" s="101">
        <v>9</v>
      </c>
    </row>
    <row r="44572" ht="15">
      <c r="A44572" s="101">
        <v>3</v>
      </c>
    </row>
    <row r="44574" ht="15">
      <c r="A44574" s="101">
        <v>10</v>
      </c>
    </row>
    <row r="44813" ht="15">
      <c r="A44813" s="101">
        <v>6</v>
      </c>
    </row>
    <row r="44815" ht="15">
      <c r="A44815" s="101">
        <v>8</v>
      </c>
    </row>
    <row r="44817" ht="15">
      <c r="A44817" s="101" t="s">
        <v>357</v>
      </c>
    </row>
    <row r="44819" ht="15">
      <c r="A44819" s="101">
        <v>4</v>
      </c>
    </row>
    <row r="44821" ht="15">
      <c r="A44821" s="101">
        <v>7</v>
      </c>
    </row>
    <row r="44823" ht="15">
      <c r="A44823" s="101">
        <v>5</v>
      </c>
    </row>
    <row r="44826" ht="15">
      <c r="A44826" s="101">
        <v>9</v>
      </c>
    </row>
    <row r="44828" ht="15">
      <c r="A44828" s="101">
        <v>3</v>
      </c>
    </row>
    <row r="44830" ht="15">
      <c r="A44830" s="101">
        <v>10</v>
      </c>
    </row>
    <row r="45069" ht="15">
      <c r="A45069" s="101">
        <v>6</v>
      </c>
    </row>
    <row r="45071" ht="15">
      <c r="A45071" s="101">
        <v>8</v>
      </c>
    </row>
    <row r="45073" ht="15">
      <c r="A45073" s="101" t="s">
        <v>357</v>
      </c>
    </row>
    <row r="45075" ht="15">
      <c r="A45075" s="101">
        <v>4</v>
      </c>
    </row>
    <row r="45077" ht="15">
      <c r="A45077" s="101">
        <v>7</v>
      </c>
    </row>
    <row r="45079" ht="15">
      <c r="A45079" s="101">
        <v>5</v>
      </c>
    </row>
    <row r="45082" ht="15">
      <c r="A45082" s="101">
        <v>9</v>
      </c>
    </row>
    <row r="45084" ht="15">
      <c r="A45084" s="101">
        <v>3</v>
      </c>
    </row>
    <row r="45086" ht="15">
      <c r="A45086" s="101">
        <v>10</v>
      </c>
    </row>
    <row r="45325" ht="15">
      <c r="A45325" s="101">
        <v>6</v>
      </c>
    </row>
    <row r="45327" ht="15">
      <c r="A45327" s="101">
        <v>8</v>
      </c>
    </row>
    <row r="45329" ht="15">
      <c r="A45329" s="101" t="s">
        <v>357</v>
      </c>
    </row>
    <row r="45331" ht="15">
      <c r="A45331" s="101">
        <v>4</v>
      </c>
    </row>
    <row r="45333" ht="15">
      <c r="A45333" s="101">
        <v>7</v>
      </c>
    </row>
    <row r="45335" ht="15">
      <c r="A45335" s="101">
        <v>5</v>
      </c>
    </row>
    <row r="45338" ht="15">
      <c r="A45338" s="101">
        <v>9</v>
      </c>
    </row>
    <row r="45340" ht="15">
      <c r="A45340" s="101">
        <v>3</v>
      </c>
    </row>
    <row r="45342" ht="15">
      <c r="A45342" s="101">
        <v>10</v>
      </c>
    </row>
    <row r="45581" ht="15">
      <c r="A45581" s="101">
        <v>6</v>
      </c>
    </row>
    <row r="45583" ht="15">
      <c r="A45583" s="101">
        <v>8</v>
      </c>
    </row>
    <row r="45585" ht="15">
      <c r="A45585" s="101" t="s">
        <v>357</v>
      </c>
    </row>
    <row r="45587" ht="15">
      <c r="A45587" s="101">
        <v>4</v>
      </c>
    </row>
    <row r="45589" ht="15">
      <c r="A45589" s="101">
        <v>7</v>
      </c>
    </row>
    <row r="45591" ht="15">
      <c r="A45591" s="101">
        <v>5</v>
      </c>
    </row>
    <row r="45594" ht="15">
      <c r="A45594" s="101">
        <v>9</v>
      </c>
    </row>
    <row r="45596" ht="15">
      <c r="A45596" s="101">
        <v>3</v>
      </c>
    </row>
    <row r="45598" ht="15">
      <c r="A45598" s="101">
        <v>10</v>
      </c>
    </row>
    <row r="45837" ht="15">
      <c r="A45837" s="101">
        <v>6</v>
      </c>
    </row>
    <row r="45839" ht="15">
      <c r="A45839" s="101">
        <v>8</v>
      </c>
    </row>
    <row r="45841" ht="15">
      <c r="A45841" s="101" t="s">
        <v>357</v>
      </c>
    </row>
    <row r="45843" ht="15">
      <c r="A45843" s="101">
        <v>4</v>
      </c>
    </row>
    <row r="45845" ht="15">
      <c r="A45845" s="101">
        <v>7</v>
      </c>
    </row>
    <row r="45847" ht="15">
      <c r="A45847" s="101">
        <v>5</v>
      </c>
    </row>
    <row r="45850" ht="15">
      <c r="A45850" s="101">
        <v>9</v>
      </c>
    </row>
    <row r="45852" ht="15">
      <c r="A45852" s="101">
        <v>3</v>
      </c>
    </row>
    <row r="45854" ht="15">
      <c r="A45854" s="101">
        <v>10</v>
      </c>
    </row>
    <row r="46093" ht="15">
      <c r="A46093" s="101">
        <v>6</v>
      </c>
    </row>
    <row r="46095" ht="15">
      <c r="A46095" s="101">
        <v>8</v>
      </c>
    </row>
    <row r="46097" ht="15">
      <c r="A46097" s="101" t="s">
        <v>357</v>
      </c>
    </row>
    <row r="46099" ht="15">
      <c r="A46099" s="101">
        <v>4</v>
      </c>
    </row>
    <row r="46101" ht="15">
      <c r="A46101" s="101">
        <v>7</v>
      </c>
    </row>
    <row r="46103" ht="15">
      <c r="A46103" s="101">
        <v>5</v>
      </c>
    </row>
    <row r="46106" ht="15">
      <c r="A46106" s="101">
        <v>9</v>
      </c>
    </row>
    <row r="46108" ht="15">
      <c r="A46108" s="101">
        <v>3</v>
      </c>
    </row>
    <row r="46110" ht="15">
      <c r="A46110" s="101">
        <v>10</v>
      </c>
    </row>
    <row r="46349" ht="15">
      <c r="A46349" s="101">
        <v>6</v>
      </c>
    </row>
    <row r="46351" ht="15">
      <c r="A46351" s="101">
        <v>8</v>
      </c>
    </row>
    <row r="46353" ht="15">
      <c r="A46353" s="101" t="s">
        <v>357</v>
      </c>
    </row>
    <row r="46355" ht="15">
      <c r="A46355" s="101">
        <v>4</v>
      </c>
    </row>
    <row r="46357" ht="15">
      <c r="A46357" s="101">
        <v>7</v>
      </c>
    </row>
    <row r="46359" ht="15">
      <c r="A46359" s="101">
        <v>5</v>
      </c>
    </row>
    <row r="46362" ht="15">
      <c r="A46362" s="101">
        <v>9</v>
      </c>
    </row>
    <row r="46364" ht="15">
      <c r="A46364" s="101">
        <v>3</v>
      </c>
    </row>
    <row r="46366" ht="15">
      <c r="A46366" s="101">
        <v>10</v>
      </c>
    </row>
    <row r="46605" ht="15">
      <c r="A46605" s="101">
        <v>6</v>
      </c>
    </row>
    <row r="46607" ht="15">
      <c r="A46607" s="101">
        <v>8</v>
      </c>
    </row>
    <row r="46609" ht="15">
      <c r="A46609" s="101" t="s">
        <v>357</v>
      </c>
    </row>
    <row r="46611" ht="15">
      <c r="A46611" s="101">
        <v>4</v>
      </c>
    </row>
    <row r="46613" ht="15">
      <c r="A46613" s="101">
        <v>7</v>
      </c>
    </row>
    <row r="46615" ht="15">
      <c r="A46615" s="101">
        <v>5</v>
      </c>
    </row>
    <row r="46618" ht="15">
      <c r="A46618" s="101">
        <v>9</v>
      </c>
    </row>
    <row r="46620" ht="15">
      <c r="A46620" s="101">
        <v>3</v>
      </c>
    </row>
    <row r="46622" ht="15">
      <c r="A46622" s="101">
        <v>10</v>
      </c>
    </row>
    <row r="46861" ht="15">
      <c r="A46861" s="101">
        <v>6</v>
      </c>
    </row>
    <row r="46863" ht="15">
      <c r="A46863" s="101">
        <v>8</v>
      </c>
    </row>
    <row r="46865" ht="15">
      <c r="A46865" s="101" t="s">
        <v>357</v>
      </c>
    </row>
    <row r="46867" ht="15">
      <c r="A46867" s="101">
        <v>4</v>
      </c>
    </row>
    <row r="46869" ht="15">
      <c r="A46869" s="101">
        <v>7</v>
      </c>
    </row>
    <row r="46871" ht="15">
      <c r="A46871" s="101">
        <v>5</v>
      </c>
    </row>
    <row r="46874" ht="15">
      <c r="A46874" s="101">
        <v>9</v>
      </c>
    </row>
    <row r="46876" ht="15">
      <c r="A46876" s="101">
        <v>3</v>
      </c>
    </row>
    <row r="46878" ht="15">
      <c r="A46878" s="101">
        <v>10</v>
      </c>
    </row>
    <row r="47117" ht="15">
      <c r="A47117" s="101">
        <v>6</v>
      </c>
    </row>
    <row r="47119" ht="15">
      <c r="A47119" s="101">
        <v>8</v>
      </c>
    </row>
    <row r="47121" ht="15">
      <c r="A47121" s="101" t="s">
        <v>357</v>
      </c>
    </row>
    <row r="47123" ht="15">
      <c r="A47123" s="101">
        <v>4</v>
      </c>
    </row>
    <row r="47125" ht="15">
      <c r="A47125" s="101">
        <v>7</v>
      </c>
    </row>
    <row r="47127" ht="15">
      <c r="A47127" s="101">
        <v>5</v>
      </c>
    </row>
    <row r="47130" ht="15">
      <c r="A47130" s="101">
        <v>9</v>
      </c>
    </row>
    <row r="47132" ht="15">
      <c r="A47132" s="101">
        <v>3</v>
      </c>
    </row>
    <row r="47134" ht="15">
      <c r="A47134" s="101">
        <v>10</v>
      </c>
    </row>
    <row r="47373" ht="15">
      <c r="A47373" s="101">
        <v>6</v>
      </c>
    </row>
    <row r="47375" ht="15">
      <c r="A47375" s="101">
        <v>8</v>
      </c>
    </row>
    <row r="47377" ht="15">
      <c r="A47377" s="101" t="s">
        <v>357</v>
      </c>
    </row>
    <row r="47379" ht="15">
      <c r="A47379" s="101">
        <v>4</v>
      </c>
    </row>
    <row r="47381" ht="15">
      <c r="A47381" s="101">
        <v>7</v>
      </c>
    </row>
    <row r="47383" ht="15">
      <c r="A47383" s="101">
        <v>5</v>
      </c>
    </row>
    <row r="47386" ht="15">
      <c r="A47386" s="101">
        <v>9</v>
      </c>
    </row>
    <row r="47388" ht="15">
      <c r="A47388" s="101">
        <v>3</v>
      </c>
    </row>
    <row r="47390" ht="15">
      <c r="A47390" s="101">
        <v>10</v>
      </c>
    </row>
    <row r="47629" ht="15">
      <c r="A47629" s="101">
        <v>6</v>
      </c>
    </row>
    <row r="47631" ht="15">
      <c r="A47631" s="101">
        <v>8</v>
      </c>
    </row>
    <row r="47633" ht="15">
      <c r="A47633" s="101" t="s">
        <v>357</v>
      </c>
    </row>
    <row r="47635" ht="15">
      <c r="A47635" s="101">
        <v>4</v>
      </c>
    </row>
    <row r="47637" ht="15">
      <c r="A47637" s="101">
        <v>7</v>
      </c>
    </row>
    <row r="47639" ht="15">
      <c r="A47639" s="101">
        <v>5</v>
      </c>
    </row>
    <row r="47642" ht="15">
      <c r="A47642" s="101">
        <v>9</v>
      </c>
    </row>
    <row r="47644" ht="15">
      <c r="A47644" s="101">
        <v>3</v>
      </c>
    </row>
    <row r="47646" ht="15">
      <c r="A47646" s="101">
        <v>10</v>
      </c>
    </row>
    <row r="47885" ht="15">
      <c r="A47885" s="101">
        <v>6</v>
      </c>
    </row>
    <row r="47887" ht="15">
      <c r="A47887" s="101">
        <v>8</v>
      </c>
    </row>
    <row r="47889" ht="15">
      <c r="A47889" s="101" t="s">
        <v>357</v>
      </c>
    </row>
    <row r="47891" ht="15">
      <c r="A47891" s="101">
        <v>4</v>
      </c>
    </row>
    <row r="47893" ht="15">
      <c r="A47893" s="101">
        <v>7</v>
      </c>
    </row>
    <row r="47895" ht="15">
      <c r="A47895" s="101">
        <v>5</v>
      </c>
    </row>
    <row r="47898" ht="15">
      <c r="A47898" s="101">
        <v>9</v>
      </c>
    </row>
    <row r="47900" ht="15">
      <c r="A47900" s="101">
        <v>3</v>
      </c>
    </row>
    <row r="47902" ht="15">
      <c r="A47902" s="101">
        <v>10</v>
      </c>
    </row>
    <row r="48141" ht="15">
      <c r="A48141" s="101">
        <v>6</v>
      </c>
    </row>
    <row r="48143" ht="15">
      <c r="A48143" s="101">
        <v>8</v>
      </c>
    </row>
    <row r="48145" ht="15">
      <c r="A48145" s="101" t="s">
        <v>357</v>
      </c>
    </row>
    <row r="48147" ht="15">
      <c r="A48147" s="101">
        <v>4</v>
      </c>
    </row>
    <row r="48149" ht="15">
      <c r="A48149" s="101">
        <v>7</v>
      </c>
    </row>
    <row r="48151" ht="15">
      <c r="A48151" s="101">
        <v>5</v>
      </c>
    </row>
    <row r="48154" ht="15">
      <c r="A48154" s="101">
        <v>9</v>
      </c>
    </row>
    <row r="48156" ht="15">
      <c r="A48156" s="101">
        <v>3</v>
      </c>
    </row>
    <row r="48158" ht="15">
      <c r="A48158" s="101">
        <v>10</v>
      </c>
    </row>
    <row r="48397" ht="15">
      <c r="A48397" s="101">
        <v>6</v>
      </c>
    </row>
    <row r="48399" ht="15">
      <c r="A48399" s="101">
        <v>8</v>
      </c>
    </row>
    <row r="48401" ht="15">
      <c r="A48401" s="101" t="s">
        <v>357</v>
      </c>
    </row>
    <row r="48403" ht="15">
      <c r="A48403" s="101">
        <v>4</v>
      </c>
    </row>
    <row r="48405" ht="15">
      <c r="A48405" s="101">
        <v>7</v>
      </c>
    </row>
    <row r="48407" ht="15">
      <c r="A48407" s="101">
        <v>5</v>
      </c>
    </row>
    <row r="48410" ht="15">
      <c r="A48410" s="101">
        <v>9</v>
      </c>
    </row>
    <row r="48412" ht="15">
      <c r="A48412" s="101">
        <v>3</v>
      </c>
    </row>
    <row r="48414" ht="15">
      <c r="A48414" s="101">
        <v>10</v>
      </c>
    </row>
    <row r="48653" ht="15">
      <c r="A48653" s="101">
        <v>6</v>
      </c>
    </row>
    <row r="48655" ht="15">
      <c r="A48655" s="101">
        <v>8</v>
      </c>
    </row>
    <row r="48657" ht="15">
      <c r="A48657" s="101" t="s">
        <v>357</v>
      </c>
    </row>
    <row r="48659" ht="15">
      <c r="A48659" s="101">
        <v>4</v>
      </c>
    </row>
    <row r="48661" ht="15">
      <c r="A48661" s="101">
        <v>7</v>
      </c>
    </row>
    <row r="48663" ht="15">
      <c r="A48663" s="101">
        <v>5</v>
      </c>
    </row>
    <row r="48666" ht="15">
      <c r="A48666" s="101">
        <v>9</v>
      </c>
    </row>
    <row r="48668" ht="15">
      <c r="A48668" s="101">
        <v>3</v>
      </c>
    </row>
    <row r="48670" ht="15">
      <c r="A48670" s="101">
        <v>10</v>
      </c>
    </row>
    <row r="48909" ht="15">
      <c r="A48909" s="101">
        <v>6</v>
      </c>
    </row>
    <row r="48911" ht="15">
      <c r="A48911" s="101">
        <v>8</v>
      </c>
    </row>
    <row r="48913" ht="15">
      <c r="A48913" s="101" t="s">
        <v>357</v>
      </c>
    </row>
    <row r="48915" ht="15">
      <c r="A48915" s="101">
        <v>4</v>
      </c>
    </row>
    <row r="48917" ht="15">
      <c r="A48917" s="101">
        <v>7</v>
      </c>
    </row>
    <row r="48919" ht="15">
      <c r="A48919" s="101">
        <v>5</v>
      </c>
    </row>
    <row r="48922" ht="15">
      <c r="A48922" s="101">
        <v>9</v>
      </c>
    </row>
    <row r="48924" ht="15">
      <c r="A48924" s="101">
        <v>3</v>
      </c>
    </row>
    <row r="48926" ht="15">
      <c r="A48926" s="101">
        <v>10</v>
      </c>
    </row>
    <row r="49165" ht="15">
      <c r="A49165" s="101">
        <v>6</v>
      </c>
    </row>
    <row r="49167" ht="15">
      <c r="A49167" s="101">
        <v>8</v>
      </c>
    </row>
    <row r="49169" ht="15">
      <c r="A49169" s="101" t="s">
        <v>357</v>
      </c>
    </row>
    <row r="49171" ht="15">
      <c r="A49171" s="101">
        <v>4</v>
      </c>
    </row>
    <row r="49173" ht="15">
      <c r="A49173" s="101">
        <v>7</v>
      </c>
    </row>
    <row r="49175" ht="15">
      <c r="A49175" s="101">
        <v>5</v>
      </c>
    </row>
    <row r="49178" ht="15">
      <c r="A49178" s="101">
        <v>9</v>
      </c>
    </row>
    <row r="49180" ht="15">
      <c r="A49180" s="101">
        <v>3</v>
      </c>
    </row>
    <row r="49182" ht="15">
      <c r="A49182" s="101">
        <v>10</v>
      </c>
    </row>
    <row r="49421" ht="15">
      <c r="A49421" s="101">
        <v>6</v>
      </c>
    </row>
    <row r="49423" ht="15">
      <c r="A49423" s="101">
        <v>8</v>
      </c>
    </row>
    <row r="49425" ht="15">
      <c r="A49425" s="101" t="s">
        <v>357</v>
      </c>
    </row>
    <row r="49427" ht="15">
      <c r="A49427" s="101">
        <v>4</v>
      </c>
    </row>
    <row r="49429" ht="15">
      <c r="A49429" s="101">
        <v>7</v>
      </c>
    </row>
    <row r="49431" ht="15">
      <c r="A49431" s="101">
        <v>5</v>
      </c>
    </row>
    <row r="49434" ht="15">
      <c r="A49434" s="101">
        <v>9</v>
      </c>
    </row>
    <row r="49436" ht="15">
      <c r="A49436" s="101">
        <v>3</v>
      </c>
    </row>
    <row r="49438" ht="15">
      <c r="A49438" s="101">
        <v>10</v>
      </c>
    </row>
    <row r="49677" ht="15">
      <c r="A49677" s="101">
        <v>6</v>
      </c>
    </row>
    <row r="49679" ht="15">
      <c r="A49679" s="101">
        <v>8</v>
      </c>
    </row>
    <row r="49681" ht="15">
      <c r="A49681" s="101" t="s">
        <v>357</v>
      </c>
    </row>
    <row r="49683" ht="15">
      <c r="A49683" s="101">
        <v>4</v>
      </c>
    </row>
    <row r="49685" ht="15">
      <c r="A49685" s="101">
        <v>7</v>
      </c>
    </row>
    <row r="49687" ht="15">
      <c r="A49687" s="101">
        <v>5</v>
      </c>
    </row>
    <row r="49690" ht="15">
      <c r="A49690" s="101">
        <v>9</v>
      </c>
    </row>
    <row r="49692" ht="15">
      <c r="A49692" s="101">
        <v>3</v>
      </c>
    </row>
    <row r="49694" ht="15">
      <c r="A49694" s="101">
        <v>10</v>
      </c>
    </row>
    <row r="49933" ht="15">
      <c r="A49933" s="101">
        <v>6</v>
      </c>
    </row>
    <row r="49935" ht="15">
      <c r="A49935" s="101">
        <v>8</v>
      </c>
    </row>
    <row r="49937" ht="15">
      <c r="A49937" s="101" t="s">
        <v>357</v>
      </c>
    </row>
    <row r="49939" ht="15">
      <c r="A49939" s="101">
        <v>4</v>
      </c>
    </row>
    <row r="49941" ht="15">
      <c r="A49941" s="101">
        <v>7</v>
      </c>
    </row>
    <row r="49943" ht="15">
      <c r="A49943" s="101">
        <v>5</v>
      </c>
    </row>
    <row r="49946" ht="15">
      <c r="A49946" s="101">
        <v>9</v>
      </c>
    </row>
    <row r="49948" ht="15">
      <c r="A49948" s="101">
        <v>3</v>
      </c>
    </row>
    <row r="49950" ht="15">
      <c r="A49950" s="101">
        <v>10</v>
      </c>
    </row>
    <row r="50189" ht="15">
      <c r="A50189" s="101">
        <v>6</v>
      </c>
    </row>
    <row r="50191" ht="15">
      <c r="A50191" s="101">
        <v>8</v>
      </c>
    </row>
    <row r="50193" ht="15">
      <c r="A50193" s="101" t="s">
        <v>357</v>
      </c>
    </row>
    <row r="50195" ht="15">
      <c r="A50195" s="101">
        <v>4</v>
      </c>
    </row>
    <row r="50197" ht="15">
      <c r="A50197" s="101">
        <v>7</v>
      </c>
    </row>
    <row r="50199" ht="15">
      <c r="A50199" s="101">
        <v>5</v>
      </c>
    </row>
    <row r="50202" ht="15">
      <c r="A50202" s="101">
        <v>9</v>
      </c>
    </row>
    <row r="50204" ht="15">
      <c r="A50204" s="101">
        <v>3</v>
      </c>
    </row>
    <row r="50206" ht="15">
      <c r="A50206" s="101">
        <v>10</v>
      </c>
    </row>
    <row r="50445" ht="15">
      <c r="A50445" s="101">
        <v>6</v>
      </c>
    </row>
    <row r="50447" ht="15">
      <c r="A50447" s="101">
        <v>8</v>
      </c>
    </row>
    <row r="50449" ht="15">
      <c r="A50449" s="101" t="s">
        <v>357</v>
      </c>
    </row>
    <row r="50451" ht="15">
      <c r="A50451" s="101">
        <v>4</v>
      </c>
    </row>
    <row r="50453" ht="15">
      <c r="A50453" s="101">
        <v>7</v>
      </c>
    </row>
    <row r="50455" ht="15">
      <c r="A50455" s="101">
        <v>5</v>
      </c>
    </row>
    <row r="50458" ht="15">
      <c r="A50458" s="101">
        <v>9</v>
      </c>
    </row>
    <row r="50460" ht="15">
      <c r="A50460" s="101">
        <v>3</v>
      </c>
    </row>
    <row r="50462" ht="15">
      <c r="A50462" s="101">
        <v>10</v>
      </c>
    </row>
    <row r="50701" ht="15">
      <c r="A50701" s="101">
        <v>6</v>
      </c>
    </row>
    <row r="50703" ht="15">
      <c r="A50703" s="101">
        <v>8</v>
      </c>
    </row>
    <row r="50705" ht="15">
      <c r="A50705" s="101" t="s">
        <v>357</v>
      </c>
    </row>
    <row r="50707" ht="15">
      <c r="A50707" s="101">
        <v>4</v>
      </c>
    </row>
    <row r="50709" ht="15">
      <c r="A50709" s="101">
        <v>7</v>
      </c>
    </row>
    <row r="50711" ht="15">
      <c r="A50711" s="101">
        <v>5</v>
      </c>
    </row>
    <row r="50714" ht="15">
      <c r="A50714" s="101">
        <v>9</v>
      </c>
    </row>
    <row r="50716" ht="15">
      <c r="A50716" s="101">
        <v>3</v>
      </c>
    </row>
    <row r="50718" ht="15">
      <c r="A50718" s="101">
        <v>10</v>
      </c>
    </row>
    <row r="50957" ht="15">
      <c r="A50957" s="101">
        <v>6</v>
      </c>
    </row>
    <row r="50959" ht="15">
      <c r="A50959" s="101">
        <v>8</v>
      </c>
    </row>
    <row r="50961" ht="15">
      <c r="A50961" s="101" t="s">
        <v>357</v>
      </c>
    </row>
    <row r="50963" ht="15">
      <c r="A50963" s="101">
        <v>4</v>
      </c>
    </row>
    <row r="50965" ht="15">
      <c r="A50965" s="101">
        <v>7</v>
      </c>
    </row>
    <row r="50967" ht="15">
      <c r="A50967" s="101">
        <v>5</v>
      </c>
    </row>
    <row r="50970" ht="15">
      <c r="A50970" s="101">
        <v>9</v>
      </c>
    </row>
    <row r="50972" ht="15">
      <c r="A50972" s="101">
        <v>3</v>
      </c>
    </row>
    <row r="50974" ht="15">
      <c r="A50974" s="101">
        <v>10</v>
      </c>
    </row>
    <row r="51213" ht="15">
      <c r="A51213" s="101">
        <v>6</v>
      </c>
    </row>
    <row r="51215" ht="15">
      <c r="A51215" s="101">
        <v>8</v>
      </c>
    </row>
    <row r="51217" ht="15">
      <c r="A51217" s="101" t="s">
        <v>357</v>
      </c>
    </row>
    <row r="51219" ht="15">
      <c r="A51219" s="101">
        <v>4</v>
      </c>
    </row>
    <row r="51221" ht="15">
      <c r="A51221" s="101">
        <v>7</v>
      </c>
    </row>
    <row r="51223" ht="15">
      <c r="A51223" s="101">
        <v>5</v>
      </c>
    </row>
    <row r="51226" ht="15">
      <c r="A51226" s="101">
        <v>9</v>
      </c>
    </row>
    <row r="51228" ht="15">
      <c r="A51228" s="101">
        <v>3</v>
      </c>
    </row>
    <row r="51230" ht="15">
      <c r="A51230" s="101">
        <v>10</v>
      </c>
    </row>
    <row r="51469" ht="15">
      <c r="A51469" s="101">
        <v>6</v>
      </c>
    </row>
    <row r="51471" ht="15">
      <c r="A51471" s="101">
        <v>8</v>
      </c>
    </row>
    <row r="51473" ht="15">
      <c r="A51473" s="101" t="s">
        <v>357</v>
      </c>
    </row>
    <row r="51475" ht="15">
      <c r="A51475" s="101">
        <v>4</v>
      </c>
    </row>
    <row r="51477" ht="15">
      <c r="A51477" s="101">
        <v>7</v>
      </c>
    </row>
    <row r="51479" ht="15">
      <c r="A51479" s="101">
        <v>5</v>
      </c>
    </row>
    <row r="51482" ht="15">
      <c r="A51482" s="101">
        <v>9</v>
      </c>
    </row>
    <row r="51484" ht="15">
      <c r="A51484" s="101">
        <v>3</v>
      </c>
    </row>
    <row r="51486" ht="15">
      <c r="A51486" s="101">
        <v>10</v>
      </c>
    </row>
    <row r="51725" ht="15">
      <c r="A51725" s="101">
        <v>6</v>
      </c>
    </row>
    <row r="51727" ht="15">
      <c r="A51727" s="101">
        <v>8</v>
      </c>
    </row>
    <row r="51729" ht="15">
      <c r="A51729" s="101" t="s">
        <v>357</v>
      </c>
    </row>
    <row r="51731" ht="15">
      <c r="A51731" s="101">
        <v>4</v>
      </c>
    </row>
    <row r="51733" ht="15">
      <c r="A51733" s="101">
        <v>7</v>
      </c>
    </row>
    <row r="51735" ht="15">
      <c r="A51735" s="101">
        <v>5</v>
      </c>
    </row>
    <row r="51738" ht="15">
      <c r="A51738" s="101">
        <v>9</v>
      </c>
    </row>
    <row r="51740" ht="15">
      <c r="A51740" s="101">
        <v>3</v>
      </c>
    </row>
    <row r="51742" ht="15">
      <c r="A51742" s="101">
        <v>10</v>
      </c>
    </row>
    <row r="51981" ht="15">
      <c r="A51981" s="101">
        <v>6</v>
      </c>
    </row>
    <row r="51983" ht="15">
      <c r="A51983" s="101">
        <v>8</v>
      </c>
    </row>
    <row r="51985" ht="15">
      <c r="A51985" s="101" t="s">
        <v>357</v>
      </c>
    </row>
    <row r="51987" ht="15">
      <c r="A51987" s="101">
        <v>4</v>
      </c>
    </row>
    <row r="51989" ht="15">
      <c r="A51989" s="101">
        <v>7</v>
      </c>
    </row>
    <row r="51991" ht="15">
      <c r="A51991" s="101">
        <v>5</v>
      </c>
    </row>
    <row r="51994" ht="15">
      <c r="A51994" s="101">
        <v>9</v>
      </c>
    </row>
    <row r="51996" ht="15">
      <c r="A51996" s="101">
        <v>3</v>
      </c>
    </row>
    <row r="51998" ht="15">
      <c r="A51998" s="101">
        <v>10</v>
      </c>
    </row>
    <row r="52237" ht="15">
      <c r="A52237" s="101">
        <v>6</v>
      </c>
    </row>
    <row r="52239" ht="15">
      <c r="A52239" s="101">
        <v>8</v>
      </c>
    </row>
    <row r="52241" ht="15">
      <c r="A52241" s="101" t="s">
        <v>357</v>
      </c>
    </row>
    <row r="52243" ht="15">
      <c r="A52243" s="101">
        <v>4</v>
      </c>
    </row>
    <row r="52245" ht="15">
      <c r="A52245" s="101">
        <v>7</v>
      </c>
    </row>
    <row r="52247" ht="15">
      <c r="A52247" s="101">
        <v>5</v>
      </c>
    </row>
    <row r="52250" ht="15">
      <c r="A52250" s="101">
        <v>9</v>
      </c>
    </row>
    <row r="52252" ht="15">
      <c r="A52252" s="101">
        <v>3</v>
      </c>
    </row>
    <row r="52254" ht="15">
      <c r="A52254" s="101">
        <v>10</v>
      </c>
    </row>
    <row r="52493" ht="15">
      <c r="A52493" s="101">
        <v>6</v>
      </c>
    </row>
    <row r="52495" ht="15">
      <c r="A52495" s="101">
        <v>8</v>
      </c>
    </row>
    <row r="52497" ht="15">
      <c r="A52497" s="101" t="s">
        <v>357</v>
      </c>
    </row>
    <row r="52499" ht="15">
      <c r="A52499" s="101">
        <v>4</v>
      </c>
    </row>
    <row r="52501" ht="15">
      <c r="A52501" s="101">
        <v>7</v>
      </c>
    </row>
    <row r="52503" ht="15">
      <c r="A52503" s="101">
        <v>5</v>
      </c>
    </row>
    <row r="52506" ht="15">
      <c r="A52506" s="101">
        <v>9</v>
      </c>
    </row>
    <row r="52508" ht="15">
      <c r="A52508" s="101">
        <v>3</v>
      </c>
    </row>
    <row r="52510" ht="15">
      <c r="A52510" s="101">
        <v>10</v>
      </c>
    </row>
    <row r="52749" ht="15">
      <c r="A52749" s="101">
        <v>6</v>
      </c>
    </row>
    <row r="52751" ht="15">
      <c r="A52751" s="101">
        <v>8</v>
      </c>
    </row>
    <row r="52753" ht="15">
      <c r="A52753" s="101" t="s">
        <v>357</v>
      </c>
    </row>
    <row r="52755" ht="15">
      <c r="A52755" s="101">
        <v>4</v>
      </c>
    </row>
    <row r="52757" ht="15">
      <c r="A52757" s="101">
        <v>7</v>
      </c>
    </row>
    <row r="52759" ht="15">
      <c r="A52759" s="101">
        <v>5</v>
      </c>
    </row>
    <row r="52762" ht="15">
      <c r="A52762" s="101">
        <v>9</v>
      </c>
    </row>
    <row r="52764" ht="15">
      <c r="A52764" s="101">
        <v>3</v>
      </c>
    </row>
    <row r="52766" ht="15">
      <c r="A52766" s="101">
        <v>10</v>
      </c>
    </row>
    <row r="53005" ht="15">
      <c r="A53005" s="101">
        <v>6</v>
      </c>
    </row>
    <row r="53007" ht="15">
      <c r="A53007" s="101">
        <v>8</v>
      </c>
    </row>
    <row r="53009" ht="15">
      <c r="A53009" s="101" t="s">
        <v>357</v>
      </c>
    </row>
    <row r="53011" ht="15">
      <c r="A53011" s="101">
        <v>4</v>
      </c>
    </row>
    <row r="53013" ht="15">
      <c r="A53013" s="101">
        <v>7</v>
      </c>
    </row>
    <row r="53015" ht="15">
      <c r="A53015" s="101">
        <v>5</v>
      </c>
    </row>
    <row r="53018" ht="15">
      <c r="A53018" s="101">
        <v>9</v>
      </c>
    </row>
    <row r="53020" ht="15">
      <c r="A53020" s="101">
        <v>3</v>
      </c>
    </row>
    <row r="53022" ht="15">
      <c r="A53022" s="101">
        <v>10</v>
      </c>
    </row>
    <row r="53261" ht="15">
      <c r="A53261" s="101">
        <v>6</v>
      </c>
    </row>
    <row r="53263" ht="15">
      <c r="A53263" s="101">
        <v>8</v>
      </c>
    </row>
    <row r="53265" ht="15">
      <c r="A53265" s="101" t="s">
        <v>357</v>
      </c>
    </row>
    <row r="53267" ht="15">
      <c r="A53267" s="101">
        <v>4</v>
      </c>
    </row>
    <row r="53269" ht="15">
      <c r="A53269" s="101">
        <v>7</v>
      </c>
    </row>
    <row r="53271" ht="15">
      <c r="A53271" s="101">
        <v>5</v>
      </c>
    </row>
    <row r="53274" ht="15">
      <c r="A53274" s="101">
        <v>9</v>
      </c>
    </row>
    <row r="53276" ht="15">
      <c r="A53276" s="101">
        <v>3</v>
      </c>
    </row>
    <row r="53278" ht="15">
      <c r="A53278" s="101">
        <v>10</v>
      </c>
    </row>
    <row r="53517" ht="15">
      <c r="A53517" s="101">
        <v>6</v>
      </c>
    </row>
    <row r="53519" ht="15">
      <c r="A53519" s="101">
        <v>8</v>
      </c>
    </row>
    <row r="53521" ht="15">
      <c r="A53521" s="101" t="s">
        <v>357</v>
      </c>
    </row>
    <row r="53523" ht="15">
      <c r="A53523" s="101">
        <v>4</v>
      </c>
    </row>
    <row r="53525" ht="15">
      <c r="A53525" s="101">
        <v>7</v>
      </c>
    </row>
    <row r="53527" ht="15">
      <c r="A53527" s="101">
        <v>5</v>
      </c>
    </row>
    <row r="53530" ht="15">
      <c r="A53530" s="101">
        <v>9</v>
      </c>
    </row>
    <row r="53532" ht="15">
      <c r="A53532" s="101">
        <v>3</v>
      </c>
    </row>
    <row r="53534" ht="15">
      <c r="A53534" s="101">
        <v>10</v>
      </c>
    </row>
    <row r="53773" ht="15">
      <c r="A53773" s="101">
        <v>6</v>
      </c>
    </row>
    <row r="53775" ht="15">
      <c r="A53775" s="101">
        <v>8</v>
      </c>
    </row>
    <row r="53777" ht="15">
      <c r="A53777" s="101" t="s">
        <v>357</v>
      </c>
    </row>
    <row r="53779" ht="15">
      <c r="A53779" s="101">
        <v>4</v>
      </c>
    </row>
    <row r="53781" ht="15">
      <c r="A53781" s="101">
        <v>7</v>
      </c>
    </row>
    <row r="53783" ht="15">
      <c r="A53783" s="101">
        <v>5</v>
      </c>
    </row>
    <row r="53786" ht="15">
      <c r="A53786" s="101">
        <v>9</v>
      </c>
    </row>
    <row r="53788" ht="15">
      <c r="A53788" s="101">
        <v>3</v>
      </c>
    </row>
    <row r="53790" ht="15">
      <c r="A53790" s="101">
        <v>10</v>
      </c>
    </row>
    <row r="54029" ht="15">
      <c r="A54029" s="101">
        <v>6</v>
      </c>
    </row>
    <row r="54031" ht="15">
      <c r="A54031" s="101">
        <v>8</v>
      </c>
    </row>
    <row r="54033" ht="15">
      <c r="A54033" s="101" t="s">
        <v>357</v>
      </c>
    </row>
    <row r="54035" ht="15">
      <c r="A54035" s="101">
        <v>4</v>
      </c>
    </row>
    <row r="54037" ht="15">
      <c r="A54037" s="101">
        <v>7</v>
      </c>
    </row>
    <row r="54039" ht="15">
      <c r="A54039" s="101">
        <v>5</v>
      </c>
    </row>
    <row r="54042" ht="15">
      <c r="A54042" s="101">
        <v>9</v>
      </c>
    </row>
    <row r="54044" ht="15">
      <c r="A54044" s="101">
        <v>3</v>
      </c>
    </row>
    <row r="54046" ht="15">
      <c r="A54046" s="101">
        <v>10</v>
      </c>
    </row>
    <row r="54285" ht="15">
      <c r="A54285" s="101">
        <v>6</v>
      </c>
    </row>
    <row r="54287" ht="15">
      <c r="A54287" s="101">
        <v>8</v>
      </c>
    </row>
    <row r="54289" ht="15">
      <c r="A54289" s="101" t="s">
        <v>357</v>
      </c>
    </row>
    <row r="54291" ht="15">
      <c r="A54291" s="101">
        <v>4</v>
      </c>
    </row>
    <row r="54293" ht="15">
      <c r="A54293" s="101">
        <v>7</v>
      </c>
    </row>
    <row r="54295" ht="15">
      <c r="A54295" s="101">
        <v>5</v>
      </c>
    </row>
    <row r="54298" ht="15">
      <c r="A54298" s="101">
        <v>9</v>
      </c>
    </row>
    <row r="54300" ht="15">
      <c r="A54300" s="101">
        <v>3</v>
      </c>
    </row>
    <row r="54302" ht="15">
      <c r="A54302" s="101">
        <v>10</v>
      </c>
    </row>
    <row r="54541" ht="15">
      <c r="A54541" s="101">
        <v>6</v>
      </c>
    </row>
    <row r="54543" ht="15">
      <c r="A54543" s="101">
        <v>8</v>
      </c>
    </row>
    <row r="54545" ht="15">
      <c r="A54545" s="101" t="s">
        <v>357</v>
      </c>
    </row>
    <row r="54547" ht="15">
      <c r="A54547" s="101">
        <v>4</v>
      </c>
    </row>
    <row r="54549" ht="15">
      <c r="A54549" s="101">
        <v>7</v>
      </c>
    </row>
    <row r="54551" ht="15">
      <c r="A54551" s="101">
        <v>5</v>
      </c>
    </row>
    <row r="54554" ht="15">
      <c r="A54554" s="101">
        <v>9</v>
      </c>
    </row>
    <row r="54556" ht="15">
      <c r="A54556" s="101">
        <v>3</v>
      </c>
    </row>
    <row r="54558" ht="15">
      <c r="A54558" s="101">
        <v>10</v>
      </c>
    </row>
    <row r="54797" ht="15">
      <c r="A54797" s="101">
        <v>6</v>
      </c>
    </row>
    <row r="54799" ht="15">
      <c r="A54799" s="101">
        <v>8</v>
      </c>
    </row>
    <row r="54801" ht="15">
      <c r="A54801" s="101" t="s">
        <v>357</v>
      </c>
    </row>
    <row r="54803" ht="15">
      <c r="A54803" s="101">
        <v>4</v>
      </c>
    </row>
    <row r="54805" ht="15">
      <c r="A54805" s="101">
        <v>7</v>
      </c>
    </row>
    <row r="54807" ht="15">
      <c r="A54807" s="101">
        <v>5</v>
      </c>
    </row>
    <row r="54810" ht="15">
      <c r="A54810" s="101">
        <v>9</v>
      </c>
    </row>
    <row r="54812" ht="15">
      <c r="A54812" s="101">
        <v>3</v>
      </c>
    </row>
    <row r="54814" ht="15">
      <c r="A54814" s="101">
        <v>10</v>
      </c>
    </row>
    <row r="55053" ht="15">
      <c r="A55053" s="101">
        <v>6</v>
      </c>
    </row>
    <row r="55055" ht="15">
      <c r="A55055" s="101">
        <v>8</v>
      </c>
    </row>
    <row r="55057" ht="15">
      <c r="A55057" s="101" t="s">
        <v>357</v>
      </c>
    </row>
    <row r="55059" ht="15">
      <c r="A55059" s="101">
        <v>4</v>
      </c>
    </row>
    <row r="55061" ht="15">
      <c r="A55061" s="101">
        <v>7</v>
      </c>
    </row>
    <row r="55063" ht="15">
      <c r="A55063" s="101">
        <v>5</v>
      </c>
    </row>
    <row r="55066" ht="15">
      <c r="A55066" s="101">
        <v>9</v>
      </c>
    </row>
    <row r="55068" ht="15">
      <c r="A55068" s="101">
        <v>3</v>
      </c>
    </row>
    <row r="55070" ht="15">
      <c r="A55070" s="101">
        <v>10</v>
      </c>
    </row>
    <row r="55309" ht="15">
      <c r="A55309" s="101">
        <v>6</v>
      </c>
    </row>
    <row r="55311" ht="15">
      <c r="A55311" s="101">
        <v>8</v>
      </c>
    </row>
    <row r="55313" ht="15">
      <c r="A55313" s="101" t="s">
        <v>357</v>
      </c>
    </row>
    <row r="55315" ht="15">
      <c r="A55315" s="101">
        <v>4</v>
      </c>
    </row>
    <row r="55317" ht="15">
      <c r="A55317" s="101">
        <v>7</v>
      </c>
    </row>
    <row r="55319" ht="15">
      <c r="A55319" s="101">
        <v>5</v>
      </c>
    </row>
    <row r="55322" ht="15">
      <c r="A55322" s="101">
        <v>9</v>
      </c>
    </row>
    <row r="55324" ht="15">
      <c r="A55324" s="101">
        <v>3</v>
      </c>
    </row>
    <row r="55326" ht="15">
      <c r="A55326" s="101">
        <v>10</v>
      </c>
    </row>
    <row r="55565" ht="15">
      <c r="A55565" s="101">
        <v>6</v>
      </c>
    </row>
    <row r="55567" ht="15">
      <c r="A55567" s="101">
        <v>8</v>
      </c>
    </row>
    <row r="55569" ht="15">
      <c r="A55569" s="101" t="s">
        <v>357</v>
      </c>
    </row>
    <row r="55571" ht="15">
      <c r="A55571" s="101">
        <v>4</v>
      </c>
    </row>
    <row r="55573" ht="15">
      <c r="A55573" s="101">
        <v>7</v>
      </c>
    </row>
    <row r="55575" ht="15">
      <c r="A55575" s="101">
        <v>5</v>
      </c>
    </row>
    <row r="55578" ht="15">
      <c r="A55578" s="101">
        <v>9</v>
      </c>
    </row>
    <row r="55580" ht="15">
      <c r="A55580" s="101">
        <v>3</v>
      </c>
    </row>
    <row r="55582" ht="15">
      <c r="A55582" s="101">
        <v>10</v>
      </c>
    </row>
    <row r="55821" ht="15">
      <c r="A55821" s="101">
        <v>6</v>
      </c>
    </row>
    <row r="55823" ht="15">
      <c r="A55823" s="101">
        <v>8</v>
      </c>
    </row>
    <row r="55825" ht="15">
      <c r="A55825" s="101" t="s">
        <v>357</v>
      </c>
    </row>
    <row r="55827" ht="15">
      <c r="A55827" s="101">
        <v>4</v>
      </c>
    </row>
    <row r="55829" ht="15">
      <c r="A55829" s="101">
        <v>7</v>
      </c>
    </row>
    <row r="55831" ht="15">
      <c r="A55831" s="101">
        <v>5</v>
      </c>
    </row>
    <row r="55834" ht="15">
      <c r="A55834" s="101">
        <v>9</v>
      </c>
    </row>
    <row r="55836" ht="15">
      <c r="A55836" s="101">
        <v>3</v>
      </c>
    </row>
    <row r="55838" ht="15">
      <c r="A55838" s="101">
        <v>10</v>
      </c>
    </row>
    <row r="56077" ht="15">
      <c r="A56077" s="101">
        <v>6</v>
      </c>
    </row>
    <row r="56079" ht="15">
      <c r="A56079" s="101">
        <v>8</v>
      </c>
    </row>
    <row r="56081" ht="15">
      <c r="A56081" s="101" t="s">
        <v>357</v>
      </c>
    </row>
    <row r="56083" ht="15">
      <c r="A56083" s="101">
        <v>4</v>
      </c>
    </row>
    <row r="56085" ht="15">
      <c r="A56085" s="101">
        <v>7</v>
      </c>
    </row>
    <row r="56087" ht="15">
      <c r="A56087" s="101">
        <v>5</v>
      </c>
    </row>
    <row r="56090" ht="15">
      <c r="A56090" s="101">
        <v>9</v>
      </c>
    </row>
    <row r="56092" ht="15">
      <c r="A56092" s="101">
        <v>3</v>
      </c>
    </row>
    <row r="56094" ht="15">
      <c r="A56094" s="101">
        <v>10</v>
      </c>
    </row>
    <row r="56333" ht="15">
      <c r="A56333" s="101">
        <v>6</v>
      </c>
    </row>
    <row r="56335" ht="15">
      <c r="A56335" s="101">
        <v>8</v>
      </c>
    </row>
    <row r="56337" ht="15">
      <c r="A56337" s="101" t="s">
        <v>357</v>
      </c>
    </row>
    <row r="56339" ht="15">
      <c r="A56339" s="101">
        <v>4</v>
      </c>
    </row>
    <row r="56341" ht="15">
      <c r="A56341" s="101">
        <v>7</v>
      </c>
    </row>
    <row r="56343" ht="15">
      <c r="A56343" s="101">
        <v>5</v>
      </c>
    </row>
    <row r="56346" ht="15">
      <c r="A56346" s="101">
        <v>9</v>
      </c>
    </row>
    <row r="56348" ht="15">
      <c r="A56348" s="101">
        <v>3</v>
      </c>
    </row>
    <row r="56350" ht="15">
      <c r="A56350" s="101">
        <v>10</v>
      </c>
    </row>
    <row r="56589" ht="15">
      <c r="A56589" s="101">
        <v>6</v>
      </c>
    </row>
    <row r="56591" ht="15">
      <c r="A56591" s="101">
        <v>8</v>
      </c>
    </row>
    <row r="56593" ht="15">
      <c r="A56593" s="101" t="s">
        <v>357</v>
      </c>
    </row>
    <row r="56595" ht="15">
      <c r="A56595" s="101">
        <v>4</v>
      </c>
    </row>
    <row r="56597" ht="15">
      <c r="A56597" s="101">
        <v>7</v>
      </c>
    </row>
    <row r="56599" ht="15">
      <c r="A56599" s="101">
        <v>5</v>
      </c>
    </row>
    <row r="56602" ht="15">
      <c r="A56602" s="101">
        <v>9</v>
      </c>
    </row>
    <row r="56604" ht="15">
      <c r="A56604" s="101">
        <v>3</v>
      </c>
    </row>
    <row r="56606" ht="15">
      <c r="A56606" s="101">
        <v>10</v>
      </c>
    </row>
    <row r="56845" ht="15">
      <c r="A56845" s="101">
        <v>6</v>
      </c>
    </row>
    <row r="56847" ht="15">
      <c r="A56847" s="101">
        <v>8</v>
      </c>
    </row>
    <row r="56849" ht="15">
      <c r="A56849" s="101" t="s">
        <v>357</v>
      </c>
    </row>
    <row r="56851" ht="15">
      <c r="A56851" s="101">
        <v>4</v>
      </c>
    </row>
    <row r="56853" ht="15">
      <c r="A56853" s="101">
        <v>7</v>
      </c>
    </row>
    <row r="56855" ht="15">
      <c r="A56855" s="101">
        <v>5</v>
      </c>
    </row>
    <row r="56858" ht="15">
      <c r="A56858" s="101">
        <v>9</v>
      </c>
    </row>
    <row r="56860" ht="15">
      <c r="A56860" s="101">
        <v>3</v>
      </c>
    </row>
    <row r="56862" ht="15">
      <c r="A56862" s="101">
        <v>10</v>
      </c>
    </row>
    <row r="57101" ht="15">
      <c r="A57101" s="101">
        <v>6</v>
      </c>
    </row>
    <row r="57103" ht="15">
      <c r="A57103" s="101">
        <v>8</v>
      </c>
    </row>
    <row r="57105" ht="15">
      <c r="A57105" s="101" t="s">
        <v>357</v>
      </c>
    </row>
    <row r="57107" ht="15">
      <c r="A57107" s="101">
        <v>4</v>
      </c>
    </row>
    <row r="57109" ht="15">
      <c r="A57109" s="101">
        <v>7</v>
      </c>
    </row>
    <row r="57111" ht="15">
      <c r="A57111" s="101">
        <v>5</v>
      </c>
    </row>
    <row r="57114" ht="15">
      <c r="A57114" s="101">
        <v>9</v>
      </c>
    </row>
    <row r="57116" ht="15">
      <c r="A57116" s="101">
        <v>3</v>
      </c>
    </row>
    <row r="57118" ht="15">
      <c r="A57118" s="101">
        <v>10</v>
      </c>
    </row>
    <row r="57357" ht="15">
      <c r="A57357" s="101">
        <v>6</v>
      </c>
    </row>
    <row r="57359" ht="15">
      <c r="A57359" s="101">
        <v>8</v>
      </c>
    </row>
    <row r="57361" ht="15">
      <c r="A57361" s="101" t="s">
        <v>357</v>
      </c>
    </row>
    <row r="57363" ht="15">
      <c r="A57363" s="101">
        <v>4</v>
      </c>
    </row>
    <row r="57365" ht="15">
      <c r="A57365" s="101">
        <v>7</v>
      </c>
    </row>
    <row r="57367" ht="15">
      <c r="A57367" s="101">
        <v>5</v>
      </c>
    </row>
    <row r="57370" ht="15">
      <c r="A57370" s="101">
        <v>9</v>
      </c>
    </row>
    <row r="57372" ht="15">
      <c r="A57372" s="101">
        <v>3</v>
      </c>
    </row>
    <row r="57374" ht="15">
      <c r="A57374" s="101">
        <v>10</v>
      </c>
    </row>
    <row r="57613" ht="15">
      <c r="A57613" s="101">
        <v>6</v>
      </c>
    </row>
    <row r="57615" ht="15">
      <c r="A57615" s="101">
        <v>8</v>
      </c>
    </row>
    <row r="57617" ht="15">
      <c r="A57617" s="101" t="s">
        <v>357</v>
      </c>
    </row>
    <row r="57619" ht="15">
      <c r="A57619" s="101">
        <v>4</v>
      </c>
    </row>
    <row r="57621" ht="15">
      <c r="A57621" s="101">
        <v>7</v>
      </c>
    </row>
    <row r="57623" ht="15">
      <c r="A57623" s="101">
        <v>5</v>
      </c>
    </row>
    <row r="57626" ht="15">
      <c r="A57626" s="101">
        <v>9</v>
      </c>
    </row>
    <row r="57628" ht="15">
      <c r="A57628" s="101">
        <v>3</v>
      </c>
    </row>
    <row r="57630" ht="15">
      <c r="A57630" s="101">
        <v>10</v>
      </c>
    </row>
    <row r="57869" ht="15">
      <c r="A57869" s="101">
        <v>6</v>
      </c>
    </row>
    <row r="57871" ht="15">
      <c r="A57871" s="101">
        <v>8</v>
      </c>
    </row>
    <row r="57873" ht="15">
      <c r="A57873" s="101" t="s">
        <v>357</v>
      </c>
    </row>
    <row r="57875" ht="15">
      <c r="A57875" s="101">
        <v>4</v>
      </c>
    </row>
    <row r="57877" ht="15">
      <c r="A57877" s="101">
        <v>7</v>
      </c>
    </row>
    <row r="57879" ht="15">
      <c r="A57879" s="101">
        <v>5</v>
      </c>
    </row>
    <row r="57882" ht="15">
      <c r="A57882" s="101">
        <v>9</v>
      </c>
    </row>
    <row r="57884" ht="15">
      <c r="A57884" s="101">
        <v>3</v>
      </c>
    </row>
    <row r="57886" ht="15">
      <c r="A57886" s="101">
        <v>10</v>
      </c>
    </row>
    <row r="58125" ht="15">
      <c r="A58125" s="101">
        <v>6</v>
      </c>
    </row>
    <row r="58127" ht="15">
      <c r="A58127" s="101">
        <v>8</v>
      </c>
    </row>
    <row r="58129" ht="15">
      <c r="A58129" s="101" t="s">
        <v>357</v>
      </c>
    </row>
    <row r="58131" ht="15">
      <c r="A58131" s="101">
        <v>4</v>
      </c>
    </row>
    <row r="58133" ht="15">
      <c r="A58133" s="101">
        <v>7</v>
      </c>
    </row>
    <row r="58135" ht="15">
      <c r="A58135" s="101">
        <v>5</v>
      </c>
    </row>
    <row r="58138" ht="15">
      <c r="A58138" s="101">
        <v>9</v>
      </c>
    </row>
    <row r="58140" ht="15">
      <c r="A58140" s="101">
        <v>3</v>
      </c>
    </row>
    <row r="58142" ht="15">
      <c r="A58142" s="101">
        <v>10</v>
      </c>
    </row>
    <row r="58381" ht="15">
      <c r="A58381" s="101">
        <v>6</v>
      </c>
    </row>
    <row r="58383" ht="15">
      <c r="A58383" s="101">
        <v>8</v>
      </c>
    </row>
    <row r="58385" ht="15">
      <c r="A58385" s="101" t="s">
        <v>357</v>
      </c>
    </row>
    <row r="58387" ht="15">
      <c r="A58387" s="101">
        <v>4</v>
      </c>
    </row>
    <row r="58389" ht="15">
      <c r="A58389" s="101">
        <v>7</v>
      </c>
    </row>
    <row r="58391" ht="15">
      <c r="A58391" s="101">
        <v>5</v>
      </c>
    </row>
    <row r="58394" ht="15">
      <c r="A58394" s="101">
        <v>9</v>
      </c>
    </row>
    <row r="58396" ht="15">
      <c r="A58396" s="101">
        <v>3</v>
      </c>
    </row>
    <row r="58398" ht="15">
      <c r="A58398" s="101">
        <v>10</v>
      </c>
    </row>
    <row r="58637" ht="15">
      <c r="A58637" s="101">
        <v>6</v>
      </c>
    </row>
    <row r="58639" ht="15">
      <c r="A58639" s="101">
        <v>8</v>
      </c>
    </row>
    <row r="58641" ht="15">
      <c r="A58641" s="101" t="s">
        <v>357</v>
      </c>
    </row>
    <row r="58643" ht="15">
      <c r="A58643" s="101">
        <v>4</v>
      </c>
    </row>
    <row r="58645" ht="15">
      <c r="A58645" s="101">
        <v>7</v>
      </c>
    </row>
    <row r="58647" ht="15">
      <c r="A58647" s="101">
        <v>5</v>
      </c>
    </row>
    <row r="58650" ht="15">
      <c r="A58650" s="101">
        <v>9</v>
      </c>
    </row>
    <row r="58652" ht="15">
      <c r="A58652" s="101">
        <v>3</v>
      </c>
    </row>
    <row r="58654" ht="15">
      <c r="A58654" s="101">
        <v>10</v>
      </c>
    </row>
    <row r="58893" ht="15">
      <c r="A58893" s="101">
        <v>6</v>
      </c>
    </row>
    <row r="58895" ht="15">
      <c r="A58895" s="101">
        <v>8</v>
      </c>
    </row>
    <row r="58897" ht="15">
      <c r="A58897" s="101" t="s">
        <v>357</v>
      </c>
    </row>
    <row r="58899" ht="15">
      <c r="A58899" s="101">
        <v>4</v>
      </c>
    </row>
    <row r="58901" ht="15">
      <c r="A58901" s="101">
        <v>7</v>
      </c>
    </row>
    <row r="58903" ht="15">
      <c r="A58903" s="101">
        <v>5</v>
      </c>
    </row>
    <row r="58906" ht="15">
      <c r="A58906" s="101">
        <v>9</v>
      </c>
    </row>
    <row r="58908" ht="15">
      <c r="A58908" s="101">
        <v>3</v>
      </c>
    </row>
    <row r="58910" ht="15">
      <c r="A58910" s="101">
        <v>10</v>
      </c>
    </row>
    <row r="59149" ht="15">
      <c r="A59149" s="101">
        <v>6</v>
      </c>
    </row>
    <row r="59151" ht="15">
      <c r="A59151" s="101">
        <v>8</v>
      </c>
    </row>
    <row r="59153" ht="15">
      <c r="A59153" s="101" t="s">
        <v>357</v>
      </c>
    </row>
    <row r="59155" ht="15">
      <c r="A59155" s="101">
        <v>4</v>
      </c>
    </row>
    <row r="59157" ht="15">
      <c r="A59157" s="101">
        <v>7</v>
      </c>
    </row>
    <row r="59159" ht="15">
      <c r="A59159" s="101">
        <v>5</v>
      </c>
    </row>
    <row r="59162" ht="15">
      <c r="A59162" s="101">
        <v>9</v>
      </c>
    </row>
    <row r="59164" ht="15">
      <c r="A59164" s="101">
        <v>3</v>
      </c>
    </row>
    <row r="59166" ht="15">
      <c r="A59166" s="101">
        <v>10</v>
      </c>
    </row>
    <row r="59405" ht="15">
      <c r="A59405" s="101">
        <v>6</v>
      </c>
    </row>
    <row r="59407" ht="15">
      <c r="A59407" s="101">
        <v>8</v>
      </c>
    </row>
    <row r="59409" ht="15">
      <c r="A59409" s="101" t="s">
        <v>357</v>
      </c>
    </row>
    <row r="59411" ht="15">
      <c r="A59411" s="101">
        <v>4</v>
      </c>
    </row>
    <row r="59413" ht="15">
      <c r="A59413" s="101">
        <v>7</v>
      </c>
    </row>
    <row r="59415" ht="15">
      <c r="A59415" s="101">
        <v>5</v>
      </c>
    </row>
    <row r="59418" ht="15">
      <c r="A59418" s="101">
        <v>9</v>
      </c>
    </row>
    <row r="59420" ht="15">
      <c r="A59420" s="101">
        <v>3</v>
      </c>
    </row>
    <row r="59422" ht="15">
      <c r="A59422" s="101">
        <v>10</v>
      </c>
    </row>
    <row r="59661" ht="15">
      <c r="A59661" s="101">
        <v>6</v>
      </c>
    </row>
    <row r="59663" ht="15">
      <c r="A59663" s="101">
        <v>8</v>
      </c>
    </row>
    <row r="59665" ht="15">
      <c r="A59665" s="101" t="s">
        <v>357</v>
      </c>
    </row>
    <row r="59667" ht="15">
      <c r="A59667" s="101">
        <v>4</v>
      </c>
    </row>
    <row r="59669" ht="15">
      <c r="A59669" s="101">
        <v>7</v>
      </c>
    </row>
    <row r="59671" ht="15">
      <c r="A59671" s="101">
        <v>5</v>
      </c>
    </row>
    <row r="59674" ht="15">
      <c r="A59674" s="101">
        <v>9</v>
      </c>
    </row>
    <row r="59676" ht="15">
      <c r="A59676" s="101">
        <v>3</v>
      </c>
    </row>
    <row r="59678" ht="15">
      <c r="A59678" s="101">
        <v>10</v>
      </c>
    </row>
    <row r="59917" ht="15">
      <c r="A59917" s="101">
        <v>6</v>
      </c>
    </row>
    <row r="59919" ht="15">
      <c r="A59919" s="101">
        <v>8</v>
      </c>
    </row>
    <row r="59921" ht="15">
      <c r="A59921" s="101" t="s">
        <v>357</v>
      </c>
    </row>
    <row r="59923" ht="15">
      <c r="A59923" s="101">
        <v>4</v>
      </c>
    </row>
    <row r="59925" ht="15">
      <c r="A59925" s="101">
        <v>7</v>
      </c>
    </row>
    <row r="59927" ht="15">
      <c r="A59927" s="101">
        <v>5</v>
      </c>
    </row>
    <row r="59930" ht="15">
      <c r="A59930" s="101">
        <v>9</v>
      </c>
    </row>
    <row r="59932" ht="15">
      <c r="A59932" s="101">
        <v>3</v>
      </c>
    </row>
    <row r="59934" ht="15">
      <c r="A59934" s="101">
        <v>10</v>
      </c>
    </row>
    <row r="60173" ht="15">
      <c r="A60173" s="101">
        <v>6</v>
      </c>
    </row>
    <row r="60175" ht="15">
      <c r="A60175" s="101">
        <v>8</v>
      </c>
    </row>
    <row r="60177" ht="15">
      <c r="A60177" s="101" t="s">
        <v>357</v>
      </c>
    </row>
    <row r="60179" ht="15">
      <c r="A60179" s="101">
        <v>4</v>
      </c>
    </row>
    <row r="60181" ht="15">
      <c r="A60181" s="101">
        <v>7</v>
      </c>
    </row>
    <row r="60183" ht="15">
      <c r="A60183" s="101">
        <v>5</v>
      </c>
    </row>
    <row r="60186" ht="15">
      <c r="A60186" s="101">
        <v>9</v>
      </c>
    </row>
    <row r="60188" ht="15">
      <c r="A60188" s="101">
        <v>3</v>
      </c>
    </row>
    <row r="60190" ht="15">
      <c r="A60190" s="101">
        <v>10</v>
      </c>
    </row>
    <row r="60429" ht="15">
      <c r="A60429" s="101">
        <v>6</v>
      </c>
    </row>
    <row r="60431" ht="15">
      <c r="A60431" s="101">
        <v>8</v>
      </c>
    </row>
    <row r="60433" ht="15">
      <c r="A60433" s="101" t="s">
        <v>357</v>
      </c>
    </row>
    <row r="60435" ht="15">
      <c r="A60435" s="101">
        <v>4</v>
      </c>
    </row>
    <row r="60437" ht="15">
      <c r="A60437" s="101">
        <v>7</v>
      </c>
    </row>
    <row r="60439" ht="15">
      <c r="A60439" s="101">
        <v>5</v>
      </c>
    </row>
    <row r="60442" ht="15">
      <c r="A60442" s="101">
        <v>9</v>
      </c>
    </row>
    <row r="60444" ht="15">
      <c r="A60444" s="101">
        <v>3</v>
      </c>
    </row>
    <row r="60446" ht="15">
      <c r="A60446" s="101">
        <v>10</v>
      </c>
    </row>
    <row r="60685" ht="15">
      <c r="A60685" s="101">
        <v>6</v>
      </c>
    </row>
    <row r="60687" ht="15">
      <c r="A60687" s="101">
        <v>8</v>
      </c>
    </row>
    <row r="60689" ht="15">
      <c r="A60689" s="101" t="s">
        <v>357</v>
      </c>
    </row>
    <row r="60691" ht="15">
      <c r="A60691" s="101">
        <v>4</v>
      </c>
    </row>
    <row r="60693" ht="15">
      <c r="A60693" s="101">
        <v>7</v>
      </c>
    </row>
    <row r="60695" ht="15">
      <c r="A60695" s="101">
        <v>5</v>
      </c>
    </row>
    <row r="60698" ht="15">
      <c r="A60698" s="101">
        <v>9</v>
      </c>
    </row>
    <row r="60700" ht="15">
      <c r="A60700" s="101">
        <v>3</v>
      </c>
    </row>
    <row r="60702" ht="15">
      <c r="A60702" s="101">
        <v>10</v>
      </c>
    </row>
    <row r="60941" ht="15">
      <c r="A60941" s="101">
        <v>6</v>
      </c>
    </row>
    <row r="60943" ht="15">
      <c r="A60943" s="101">
        <v>8</v>
      </c>
    </row>
    <row r="60945" ht="15">
      <c r="A60945" s="101" t="s">
        <v>357</v>
      </c>
    </row>
    <row r="60947" ht="15">
      <c r="A60947" s="101">
        <v>4</v>
      </c>
    </row>
    <row r="60949" ht="15">
      <c r="A60949" s="101">
        <v>7</v>
      </c>
    </row>
    <row r="60951" ht="15">
      <c r="A60951" s="101">
        <v>5</v>
      </c>
    </row>
    <row r="60954" ht="15">
      <c r="A60954" s="101">
        <v>9</v>
      </c>
    </row>
    <row r="60956" ht="15">
      <c r="A60956" s="101">
        <v>3</v>
      </c>
    </row>
    <row r="60958" ht="15">
      <c r="A60958" s="101">
        <v>10</v>
      </c>
    </row>
    <row r="61197" ht="15">
      <c r="A61197" s="101">
        <v>6</v>
      </c>
    </row>
    <row r="61199" ht="15">
      <c r="A61199" s="101">
        <v>8</v>
      </c>
    </row>
    <row r="61201" ht="15">
      <c r="A61201" s="101" t="s">
        <v>357</v>
      </c>
    </row>
    <row r="61203" ht="15">
      <c r="A61203" s="101">
        <v>4</v>
      </c>
    </row>
    <row r="61205" ht="15">
      <c r="A61205" s="101">
        <v>7</v>
      </c>
    </row>
    <row r="61207" ht="15">
      <c r="A61207" s="101">
        <v>5</v>
      </c>
    </row>
    <row r="61210" ht="15">
      <c r="A61210" s="101">
        <v>9</v>
      </c>
    </row>
    <row r="61212" ht="15">
      <c r="A61212" s="101">
        <v>3</v>
      </c>
    </row>
    <row r="61214" ht="15">
      <c r="A61214" s="101">
        <v>10</v>
      </c>
    </row>
    <row r="61453" ht="15">
      <c r="A61453" s="101">
        <v>6</v>
      </c>
    </row>
    <row r="61455" ht="15">
      <c r="A61455" s="101">
        <v>8</v>
      </c>
    </row>
    <row r="61457" ht="15">
      <c r="A61457" s="101" t="s">
        <v>357</v>
      </c>
    </row>
    <row r="61459" ht="15">
      <c r="A61459" s="101">
        <v>4</v>
      </c>
    </row>
    <row r="61461" ht="15">
      <c r="A61461" s="101">
        <v>7</v>
      </c>
    </row>
    <row r="61463" ht="15">
      <c r="A61463" s="101">
        <v>5</v>
      </c>
    </row>
    <row r="61466" ht="15">
      <c r="A61466" s="101">
        <v>9</v>
      </c>
    </row>
    <row r="61468" ht="15">
      <c r="A61468" s="101">
        <v>3</v>
      </c>
    </row>
    <row r="61470" ht="15">
      <c r="A61470" s="101">
        <v>10</v>
      </c>
    </row>
    <row r="61709" ht="15">
      <c r="A61709" s="101">
        <v>6</v>
      </c>
    </row>
    <row r="61711" ht="15">
      <c r="A61711" s="101">
        <v>8</v>
      </c>
    </row>
    <row r="61713" ht="15">
      <c r="A61713" s="101" t="s">
        <v>357</v>
      </c>
    </row>
    <row r="61715" ht="15">
      <c r="A61715" s="101">
        <v>4</v>
      </c>
    </row>
    <row r="61717" ht="15">
      <c r="A61717" s="101">
        <v>7</v>
      </c>
    </row>
    <row r="61719" ht="15">
      <c r="A61719" s="101">
        <v>5</v>
      </c>
    </row>
    <row r="61722" ht="15">
      <c r="A61722" s="101">
        <v>9</v>
      </c>
    </row>
    <row r="61724" ht="15">
      <c r="A61724" s="101">
        <v>3</v>
      </c>
    </row>
    <row r="61726" ht="15">
      <c r="A61726" s="101">
        <v>10</v>
      </c>
    </row>
    <row r="61965" ht="15">
      <c r="A61965" s="101">
        <v>6</v>
      </c>
    </row>
    <row r="61967" ht="15">
      <c r="A61967" s="101">
        <v>8</v>
      </c>
    </row>
    <row r="61969" ht="15">
      <c r="A61969" s="101" t="s">
        <v>357</v>
      </c>
    </row>
    <row r="61971" ht="15">
      <c r="A61971" s="101">
        <v>4</v>
      </c>
    </row>
    <row r="61973" ht="15">
      <c r="A61973" s="101">
        <v>7</v>
      </c>
    </row>
    <row r="61975" ht="15">
      <c r="A61975" s="101">
        <v>5</v>
      </c>
    </row>
    <row r="61978" ht="15">
      <c r="A61978" s="101">
        <v>9</v>
      </c>
    </row>
    <row r="61980" ht="15">
      <c r="A61980" s="101">
        <v>3</v>
      </c>
    </row>
    <row r="61982" ht="15">
      <c r="A61982" s="101">
        <v>10</v>
      </c>
    </row>
    <row r="62221" ht="15">
      <c r="A62221" s="101">
        <v>6</v>
      </c>
    </row>
    <row r="62223" ht="15">
      <c r="A62223" s="101">
        <v>8</v>
      </c>
    </row>
    <row r="62225" ht="15">
      <c r="A62225" s="101" t="s">
        <v>357</v>
      </c>
    </row>
    <row r="62227" ht="15">
      <c r="A62227" s="101">
        <v>4</v>
      </c>
    </row>
    <row r="62229" ht="15">
      <c r="A62229" s="101">
        <v>7</v>
      </c>
    </row>
    <row r="62231" ht="15">
      <c r="A62231" s="101">
        <v>5</v>
      </c>
    </row>
    <row r="62234" ht="15">
      <c r="A62234" s="101">
        <v>9</v>
      </c>
    </row>
    <row r="62236" ht="15">
      <c r="A62236" s="101">
        <v>3</v>
      </c>
    </row>
    <row r="62238" ht="15">
      <c r="A62238" s="101">
        <v>10</v>
      </c>
    </row>
    <row r="62477" ht="15">
      <c r="A62477" s="101">
        <v>6</v>
      </c>
    </row>
    <row r="62479" ht="15">
      <c r="A62479" s="101">
        <v>8</v>
      </c>
    </row>
    <row r="62481" ht="15">
      <c r="A62481" s="101" t="s">
        <v>357</v>
      </c>
    </row>
    <row r="62483" ht="15">
      <c r="A62483" s="101">
        <v>4</v>
      </c>
    </row>
    <row r="62485" ht="15">
      <c r="A62485" s="101">
        <v>7</v>
      </c>
    </row>
    <row r="62487" ht="15">
      <c r="A62487" s="101">
        <v>5</v>
      </c>
    </row>
    <row r="62490" ht="15">
      <c r="A62490" s="101">
        <v>9</v>
      </c>
    </row>
    <row r="62492" ht="15">
      <c r="A62492" s="101">
        <v>3</v>
      </c>
    </row>
    <row r="62494" ht="15">
      <c r="A62494" s="101">
        <v>10</v>
      </c>
    </row>
    <row r="62733" ht="15">
      <c r="A62733" s="101">
        <v>6</v>
      </c>
    </row>
    <row r="62735" ht="15">
      <c r="A62735" s="101">
        <v>8</v>
      </c>
    </row>
    <row r="62737" ht="15">
      <c r="A62737" s="101" t="s">
        <v>357</v>
      </c>
    </row>
    <row r="62739" ht="15">
      <c r="A62739" s="101">
        <v>4</v>
      </c>
    </row>
    <row r="62741" ht="15">
      <c r="A62741" s="101">
        <v>7</v>
      </c>
    </row>
    <row r="62743" ht="15">
      <c r="A62743" s="101">
        <v>5</v>
      </c>
    </row>
    <row r="62746" ht="15">
      <c r="A62746" s="101">
        <v>9</v>
      </c>
    </row>
    <row r="62748" ht="15">
      <c r="A62748" s="101">
        <v>3</v>
      </c>
    </row>
    <row r="62750" ht="15">
      <c r="A62750" s="101">
        <v>10</v>
      </c>
    </row>
    <row r="62989" ht="15">
      <c r="A62989" s="101">
        <v>6</v>
      </c>
    </row>
    <row r="62991" ht="15">
      <c r="A62991" s="101">
        <v>8</v>
      </c>
    </row>
    <row r="62993" ht="15">
      <c r="A62993" s="101" t="s">
        <v>357</v>
      </c>
    </row>
    <row r="62995" ht="15">
      <c r="A62995" s="101">
        <v>4</v>
      </c>
    </row>
    <row r="62997" ht="15">
      <c r="A62997" s="101">
        <v>7</v>
      </c>
    </row>
    <row r="62999" ht="15">
      <c r="A62999" s="101">
        <v>5</v>
      </c>
    </row>
    <row r="63002" ht="15">
      <c r="A63002" s="101">
        <v>9</v>
      </c>
    </row>
    <row r="63004" ht="15">
      <c r="A63004" s="101">
        <v>3</v>
      </c>
    </row>
    <row r="63006" ht="15">
      <c r="A63006" s="101">
        <v>10</v>
      </c>
    </row>
    <row r="63245" ht="15">
      <c r="A63245" s="101">
        <v>6</v>
      </c>
    </row>
    <row r="63247" ht="15">
      <c r="A63247" s="101">
        <v>8</v>
      </c>
    </row>
    <row r="63249" ht="15">
      <c r="A63249" s="101" t="s">
        <v>357</v>
      </c>
    </row>
    <row r="63251" ht="15">
      <c r="A63251" s="101">
        <v>4</v>
      </c>
    </row>
    <row r="63253" ht="15">
      <c r="A63253" s="101">
        <v>7</v>
      </c>
    </row>
    <row r="63255" ht="15">
      <c r="A63255" s="101">
        <v>5</v>
      </c>
    </row>
    <row r="63258" ht="15">
      <c r="A63258" s="101">
        <v>9</v>
      </c>
    </row>
    <row r="63260" ht="15">
      <c r="A63260" s="101">
        <v>3</v>
      </c>
    </row>
    <row r="63262" ht="15">
      <c r="A63262" s="101">
        <v>10</v>
      </c>
    </row>
    <row r="63501" ht="15">
      <c r="A63501" s="101">
        <v>6</v>
      </c>
    </row>
    <row r="63503" ht="15">
      <c r="A63503" s="101">
        <v>8</v>
      </c>
    </row>
    <row r="63505" ht="15">
      <c r="A63505" s="101" t="s">
        <v>357</v>
      </c>
    </row>
    <row r="63507" ht="15">
      <c r="A63507" s="101">
        <v>4</v>
      </c>
    </row>
    <row r="63509" ht="15">
      <c r="A63509" s="101">
        <v>7</v>
      </c>
    </row>
    <row r="63511" ht="15">
      <c r="A63511" s="101">
        <v>5</v>
      </c>
    </row>
    <row r="63514" ht="15">
      <c r="A63514" s="101">
        <v>9</v>
      </c>
    </row>
    <row r="63516" ht="15">
      <c r="A63516" s="101">
        <v>3</v>
      </c>
    </row>
    <row r="63518" ht="15">
      <c r="A63518" s="101">
        <v>10</v>
      </c>
    </row>
    <row r="63757" ht="15">
      <c r="A63757" s="101">
        <v>6</v>
      </c>
    </row>
    <row r="63759" ht="15">
      <c r="A63759" s="101">
        <v>8</v>
      </c>
    </row>
    <row r="63761" ht="15">
      <c r="A63761" s="101" t="s">
        <v>357</v>
      </c>
    </row>
    <row r="63763" ht="15">
      <c r="A63763" s="101">
        <v>4</v>
      </c>
    </row>
    <row r="63765" ht="15">
      <c r="A63765" s="101">
        <v>7</v>
      </c>
    </row>
    <row r="63767" ht="15">
      <c r="A63767" s="101">
        <v>5</v>
      </c>
    </row>
    <row r="63770" ht="15">
      <c r="A63770" s="101">
        <v>9</v>
      </c>
    </row>
    <row r="63772" ht="15">
      <c r="A63772" s="101">
        <v>3</v>
      </c>
    </row>
    <row r="63774" ht="15">
      <c r="A63774" s="101">
        <v>10</v>
      </c>
    </row>
    <row r="64013" ht="15">
      <c r="A64013" s="101">
        <v>6</v>
      </c>
    </row>
    <row r="64015" ht="15">
      <c r="A64015" s="101">
        <v>8</v>
      </c>
    </row>
    <row r="64017" ht="15">
      <c r="A64017" s="101" t="s">
        <v>357</v>
      </c>
    </row>
    <row r="64019" ht="15">
      <c r="A64019" s="101">
        <v>4</v>
      </c>
    </row>
    <row r="64021" ht="15">
      <c r="A64021" s="101">
        <v>7</v>
      </c>
    </row>
    <row r="64023" ht="15">
      <c r="A64023" s="101">
        <v>5</v>
      </c>
    </row>
    <row r="64026" ht="15">
      <c r="A64026" s="101">
        <v>9</v>
      </c>
    </row>
    <row r="64028" ht="15">
      <c r="A64028" s="101">
        <v>3</v>
      </c>
    </row>
    <row r="64030" ht="15">
      <c r="A64030" s="101">
        <v>10</v>
      </c>
    </row>
    <row r="64269" ht="15">
      <c r="A64269" s="101">
        <v>6</v>
      </c>
    </row>
    <row r="64271" ht="15">
      <c r="A64271" s="101">
        <v>8</v>
      </c>
    </row>
    <row r="64273" ht="15">
      <c r="A64273" s="101" t="s">
        <v>357</v>
      </c>
    </row>
    <row r="64275" ht="15">
      <c r="A64275" s="101">
        <v>4</v>
      </c>
    </row>
    <row r="64277" ht="15">
      <c r="A64277" s="101">
        <v>7</v>
      </c>
    </row>
    <row r="64279" ht="15">
      <c r="A64279" s="101">
        <v>5</v>
      </c>
    </row>
    <row r="64282" ht="15">
      <c r="A64282" s="101">
        <v>9</v>
      </c>
    </row>
    <row r="64284" ht="15">
      <c r="A64284" s="101">
        <v>3</v>
      </c>
    </row>
    <row r="64286" ht="15">
      <c r="A64286" s="101">
        <v>10</v>
      </c>
    </row>
    <row r="64525" ht="15">
      <c r="A64525" s="101">
        <v>6</v>
      </c>
    </row>
    <row r="64527" ht="15">
      <c r="A64527" s="101">
        <v>8</v>
      </c>
    </row>
    <row r="64529" ht="15">
      <c r="A64529" s="101" t="s">
        <v>357</v>
      </c>
    </row>
    <row r="64531" ht="15">
      <c r="A64531" s="101">
        <v>4</v>
      </c>
    </row>
    <row r="64533" ht="15">
      <c r="A64533" s="101">
        <v>7</v>
      </c>
    </row>
    <row r="64535" ht="15">
      <c r="A64535" s="101">
        <v>5</v>
      </c>
    </row>
    <row r="64538" ht="15">
      <c r="A64538" s="101">
        <v>9</v>
      </c>
    </row>
    <row r="64540" ht="15">
      <c r="A64540" s="101">
        <v>3</v>
      </c>
    </row>
    <row r="64542" ht="15">
      <c r="A64542" s="101">
        <v>10</v>
      </c>
    </row>
    <row r="64781" ht="15">
      <c r="A64781" s="101">
        <v>6</v>
      </c>
    </row>
    <row r="64783" ht="15">
      <c r="A64783" s="101">
        <v>8</v>
      </c>
    </row>
    <row r="64785" ht="15">
      <c r="A64785" s="101" t="s">
        <v>357</v>
      </c>
    </row>
    <row r="64787" ht="15">
      <c r="A64787" s="101">
        <v>4</v>
      </c>
    </row>
    <row r="64789" ht="15">
      <c r="A64789" s="101">
        <v>7</v>
      </c>
    </row>
    <row r="64791" ht="15">
      <c r="A64791" s="101">
        <v>5</v>
      </c>
    </row>
    <row r="64794" ht="15">
      <c r="A64794" s="101">
        <v>9</v>
      </c>
    </row>
    <row r="64796" ht="15">
      <c r="A64796" s="101">
        <v>3</v>
      </c>
    </row>
    <row r="64798" ht="15">
      <c r="A64798" s="101">
        <v>10</v>
      </c>
    </row>
    <row r="65037" ht="15">
      <c r="A65037" s="101">
        <v>6</v>
      </c>
    </row>
    <row r="65039" ht="15">
      <c r="A65039" s="101">
        <v>8</v>
      </c>
    </row>
    <row r="65041" ht="15">
      <c r="A65041" s="101" t="s">
        <v>357</v>
      </c>
    </row>
    <row r="65043" ht="15">
      <c r="A65043" s="101">
        <v>4</v>
      </c>
    </row>
    <row r="65045" ht="15">
      <c r="A65045" s="101">
        <v>7</v>
      </c>
    </row>
    <row r="65047" ht="15">
      <c r="A65047" s="101">
        <v>5</v>
      </c>
    </row>
    <row r="65050" ht="15">
      <c r="A65050" s="101">
        <v>9</v>
      </c>
    </row>
    <row r="65052" ht="15">
      <c r="A65052" s="101">
        <v>3</v>
      </c>
    </row>
    <row r="65054" ht="15">
      <c r="A65054" s="101">
        <v>10</v>
      </c>
    </row>
  </sheetData>
  <sheetProtection/>
  <mergeCells count="7">
    <mergeCell ref="B20:R20"/>
    <mergeCell ref="B2:R2"/>
    <mergeCell ref="B3:R3"/>
    <mergeCell ref="B5:B6"/>
    <mergeCell ref="C5:R5"/>
    <mergeCell ref="Q6:R6"/>
    <mergeCell ref="B19:R1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300" verticalDpi="300" orientation="landscape" scale="80" r:id="rId1"/>
  <ignoredErrors>
    <ignoredError sqref="C18 C8:C16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2"/>
  <sheetViews>
    <sheetView showGridLines="0" zoomScale="95" zoomScaleNormal="95" zoomScaleSheetLayoutView="100" zoomScalePageLayoutView="0" workbookViewId="0" topLeftCell="A1">
      <selection activeCell="N13" sqref="N13"/>
    </sheetView>
  </sheetViews>
  <sheetFormatPr defaultColWidth="11.421875" defaultRowHeight="12.75"/>
  <cols>
    <col min="1" max="1" width="1.421875" style="1" customWidth="1"/>
    <col min="2" max="2" width="20.00390625" style="1" customWidth="1"/>
    <col min="3" max="3" width="2.140625" style="1" customWidth="1"/>
    <col min="4" max="4" width="8.140625" style="1" customWidth="1"/>
    <col min="5" max="5" width="9.421875" style="1" customWidth="1"/>
    <col min="6" max="6" width="1.421875" style="1" customWidth="1"/>
    <col min="7" max="7" width="8.00390625" style="1" customWidth="1"/>
    <col min="8" max="8" width="8.421875" style="1" customWidth="1"/>
    <col min="9" max="9" width="1.421875" style="1" customWidth="1"/>
    <col min="10" max="10" width="8.7109375" style="1" customWidth="1"/>
    <col min="11" max="11" width="9.57421875" style="1" customWidth="1"/>
    <col min="12" max="12" width="1.421875" style="1" customWidth="1"/>
    <col min="13" max="13" width="8.28125" style="1" customWidth="1"/>
    <col min="14" max="14" width="7.8515625" style="1" customWidth="1"/>
    <col min="15" max="15" width="1.421875" style="1" customWidth="1"/>
    <col min="16" max="16" width="8.28125" style="1" customWidth="1"/>
    <col min="17" max="17" width="7.421875" style="1" customWidth="1"/>
    <col min="18" max="18" width="1.421875" style="1" customWidth="1"/>
    <col min="19" max="19" width="7.140625" style="1" customWidth="1"/>
    <col min="20" max="20" width="7.00390625" style="1" customWidth="1"/>
    <col min="21" max="21" width="1.421875" style="1" customWidth="1"/>
    <col min="22" max="23" width="7.00390625" style="1" customWidth="1"/>
    <col min="24" max="24" width="1.421875" style="1" customWidth="1"/>
    <col min="25" max="25" width="6.8515625" style="1" customWidth="1"/>
    <col min="26" max="26" width="6.7109375" style="1" customWidth="1"/>
    <col min="27" max="27" width="1.421875" style="1" customWidth="1"/>
    <col min="28" max="28" width="7.140625" style="1" customWidth="1"/>
    <col min="29" max="29" width="8.140625" style="1" customWidth="1"/>
    <col min="30" max="30" width="1.421875" style="1" customWidth="1"/>
    <col min="31" max="31" width="8.7109375" style="1" customWidth="1"/>
    <col min="32" max="32" width="8.57421875" style="1" customWidth="1"/>
    <col min="33" max="33" width="1.421875" style="1" customWidth="1"/>
    <col min="34" max="34" width="9.7109375" style="1" customWidth="1"/>
    <col min="35" max="35" width="9.421875" style="1" customWidth="1"/>
    <col min="36" max="37" width="1.421875" style="1" customWidth="1"/>
    <col min="38" max="38" width="9.28125" style="1" customWidth="1"/>
    <col min="39" max="39" width="1.421875" style="1" customWidth="1"/>
    <col min="40" max="40" width="7.00390625" style="1" customWidth="1"/>
    <col min="41" max="41" width="1.421875" style="1" customWidth="1"/>
    <col min="42" max="42" width="15.140625" style="1" customWidth="1"/>
    <col min="43" max="43" width="2.28125" style="1" customWidth="1"/>
    <col min="44" max="16384" width="11.421875" style="1" customWidth="1"/>
  </cols>
  <sheetData>
    <row r="1" spans="1:41" ht="12.75">
      <c r="A1" s="466" t="s">
        <v>612</v>
      </c>
      <c r="B1" s="182"/>
      <c r="AI1" s="182"/>
      <c r="AJ1" s="182"/>
      <c r="AK1" s="182"/>
      <c r="AL1" s="182"/>
      <c r="AM1" s="182"/>
      <c r="AN1" s="182"/>
      <c r="AO1" s="182"/>
    </row>
    <row r="2" spans="1:41" ht="12.75">
      <c r="A2" s="705" t="s">
        <v>87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</row>
    <row r="3" spans="1:41" ht="14.25">
      <c r="A3" s="734" t="s">
        <v>627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4"/>
      <c r="AO3" s="734"/>
    </row>
    <row r="4" spans="1:41" s="102" customFormat="1" ht="13.5" thickBot="1">
      <c r="A4" s="210"/>
      <c r="B4" s="210"/>
      <c r="C4" s="210"/>
      <c r="D4" s="210">
        <v>1</v>
      </c>
      <c r="E4" s="210"/>
      <c r="F4" s="210"/>
      <c r="G4" s="210">
        <v>4</v>
      </c>
      <c r="H4" s="210"/>
      <c r="I4" s="210"/>
      <c r="J4" s="210">
        <v>2</v>
      </c>
      <c r="K4" s="210"/>
      <c r="L4" s="210"/>
      <c r="M4" s="210">
        <v>3</v>
      </c>
      <c r="N4" s="210"/>
      <c r="O4" s="210"/>
      <c r="P4" s="210">
        <v>5</v>
      </c>
      <c r="Q4" s="210"/>
      <c r="R4" s="210"/>
      <c r="S4" s="210">
        <v>9</v>
      </c>
      <c r="T4" s="210"/>
      <c r="U4" s="210"/>
      <c r="V4" s="210">
        <v>8</v>
      </c>
      <c r="W4" s="210"/>
      <c r="X4" s="210"/>
      <c r="Y4" s="210">
        <v>7</v>
      </c>
      <c r="Z4" s="210"/>
      <c r="AA4" s="210"/>
      <c r="AB4" s="210">
        <v>6</v>
      </c>
      <c r="AC4" s="210"/>
      <c r="AD4" s="210"/>
      <c r="AE4" s="210"/>
      <c r="AF4" s="210"/>
      <c r="AG4" s="210"/>
      <c r="AH4" s="210"/>
      <c r="AI4" s="210"/>
      <c r="AJ4" s="210"/>
      <c r="AK4" s="210"/>
      <c r="AL4" s="211"/>
      <c r="AM4" s="211"/>
      <c r="AN4" s="211"/>
      <c r="AO4" s="211"/>
    </row>
    <row r="5" spans="1:41" ht="21.75" customHeight="1">
      <c r="A5" s="702" t="s">
        <v>484</v>
      </c>
      <c r="B5" s="702"/>
      <c r="C5" s="702"/>
      <c r="D5" s="703" t="s">
        <v>419</v>
      </c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703"/>
      <c r="S5" s="703"/>
      <c r="T5" s="703"/>
      <c r="U5" s="703"/>
      <c r="V5" s="703"/>
      <c r="W5" s="703"/>
      <c r="X5" s="703"/>
      <c r="Y5" s="703"/>
      <c r="Z5" s="703"/>
      <c r="AA5" s="703"/>
      <c r="AB5" s="703"/>
      <c r="AC5" s="703"/>
      <c r="AD5" s="703"/>
      <c r="AE5" s="703"/>
      <c r="AF5" s="703"/>
      <c r="AG5" s="546"/>
      <c r="AH5" s="702" t="s">
        <v>547</v>
      </c>
      <c r="AI5" s="736"/>
      <c r="AJ5" s="736"/>
      <c r="AK5" s="736"/>
      <c r="AL5" s="736"/>
      <c r="AM5" s="550"/>
      <c r="AN5" s="701" t="s">
        <v>88</v>
      </c>
      <c r="AO5" s="701"/>
    </row>
    <row r="6" spans="1:41" ht="39" customHeight="1">
      <c r="A6" s="695"/>
      <c r="B6" s="695"/>
      <c r="C6" s="695"/>
      <c r="D6" s="695" t="s">
        <v>358</v>
      </c>
      <c r="E6" s="695"/>
      <c r="F6" s="549"/>
      <c r="G6" s="695" t="s">
        <v>359</v>
      </c>
      <c r="H6" s="695"/>
      <c r="I6" s="549"/>
      <c r="J6" s="695" t="s">
        <v>360</v>
      </c>
      <c r="K6" s="695"/>
      <c r="L6" s="549"/>
      <c r="M6" s="695" t="s">
        <v>361</v>
      </c>
      <c r="N6" s="695"/>
      <c r="O6" s="549"/>
      <c r="P6" s="695" t="s">
        <v>362</v>
      </c>
      <c r="Q6" s="695"/>
      <c r="R6" s="549"/>
      <c r="S6" s="695" t="s">
        <v>363</v>
      </c>
      <c r="T6" s="695"/>
      <c r="U6" s="549"/>
      <c r="V6" s="695" t="s">
        <v>483</v>
      </c>
      <c r="W6" s="695"/>
      <c r="X6" s="549"/>
      <c r="Y6" s="695" t="s">
        <v>365</v>
      </c>
      <c r="Z6" s="695"/>
      <c r="AA6" s="549"/>
      <c r="AB6" s="695" t="s">
        <v>118</v>
      </c>
      <c r="AC6" s="695"/>
      <c r="AD6" s="549"/>
      <c r="AE6" s="695" t="s">
        <v>83</v>
      </c>
      <c r="AF6" s="695"/>
      <c r="AG6" s="549"/>
      <c r="AH6" s="737"/>
      <c r="AI6" s="737"/>
      <c r="AJ6" s="737"/>
      <c r="AK6" s="737"/>
      <c r="AL6" s="737"/>
      <c r="AM6" s="166"/>
      <c r="AN6" s="694"/>
      <c r="AO6" s="694"/>
    </row>
    <row r="7" spans="1:41" ht="12.75" customHeight="1">
      <c r="A7" s="695"/>
      <c r="B7" s="695"/>
      <c r="C7" s="695"/>
      <c r="D7" s="547" t="s">
        <v>72</v>
      </c>
      <c r="E7" s="547" t="s">
        <v>73</v>
      </c>
      <c r="F7" s="548"/>
      <c r="G7" s="547" t="s">
        <v>72</v>
      </c>
      <c r="H7" s="547" t="s">
        <v>73</v>
      </c>
      <c r="I7" s="548"/>
      <c r="J7" s="547" t="s">
        <v>72</v>
      </c>
      <c r="K7" s="547" t="s">
        <v>73</v>
      </c>
      <c r="L7" s="548"/>
      <c r="M7" s="547" t="s">
        <v>72</v>
      </c>
      <c r="N7" s="547" t="s">
        <v>73</v>
      </c>
      <c r="O7" s="548"/>
      <c r="P7" s="547" t="s">
        <v>72</v>
      </c>
      <c r="Q7" s="547" t="s">
        <v>73</v>
      </c>
      <c r="R7" s="548"/>
      <c r="S7" s="547" t="s">
        <v>72</v>
      </c>
      <c r="T7" s="547" t="s">
        <v>73</v>
      </c>
      <c r="U7" s="548"/>
      <c r="V7" s="547" t="s">
        <v>72</v>
      </c>
      <c r="W7" s="547" t="s">
        <v>73</v>
      </c>
      <c r="X7" s="548"/>
      <c r="Y7" s="548" t="s">
        <v>72</v>
      </c>
      <c r="Z7" s="548" t="s">
        <v>73</v>
      </c>
      <c r="AA7" s="548"/>
      <c r="AB7" s="547" t="s">
        <v>72</v>
      </c>
      <c r="AC7" s="547" t="s">
        <v>73</v>
      </c>
      <c r="AD7" s="548"/>
      <c r="AE7" s="547" t="s">
        <v>72</v>
      </c>
      <c r="AF7" s="547" t="s">
        <v>73</v>
      </c>
      <c r="AG7" s="548"/>
      <c r="AH7" s="548" t="s">
        <v>72</v>
      </c>
      <c r="AI7" s="548" t="s">
        <v>73</v>
      </c>
      <c r="AJ7" s="548"/>
      <c r="AK7" s="548"/>
      <c r="AL7" s="548" t="s">
        <v>53</v>
      </c>
      <c r="AM7" s="548"/>
      <c r="AN7" s="694"/>
      <c r="AO7" s="694"/>
    </row>
    <row r="8" spans="1:42" ht="42" customHeight="1">
      <c r="A8" s="142"/>
      <c r="B8" s="262" t="s">
        <v>349</v>
      </c>
      <c r="C8" s="127"/>
      <c r="D8" s="360">
        <v>17289</v>
      </c>
      <c r="E8" s="360">
        <v>7329</v>
      </c>
      <c r="F8" s="360"/>
      <c r="G8" s="360">
        <v>6020</v>
      </c>
      <c r="H8" s="360">
        <v>4589</v>
      </c>
      <c r="I8" s="360"/>
      <c r="J8" s="360">
        <v>42057</v>
      </c>
      <c r="K8" s="360">
        <v>13082</v>
      </c>
      <c r="L8" s="360"/>
      <c r="M8" s="360">
        <v>13089</v>
      </c>
      <c r="N8" s="360">
        <v>1846</v>
      </c>
      <c r="O8" s="360"/>
      <c r="P8" s="360">
        <v>1286</v>
      </c>
      <c r="Q8" s="360">
        <v>480</v>
      </c>
      <c r="R8" s="360"/>
      <c r="S8" s="360">
        <v>2248</v>
      </c>
      <c r="T8" s="360">
        <v>1114</v>
      </c>
      <c r="U8" s="360"/>
      <c r="V8" s="360"/>
      <c r="W8" s="360"/>
      <c r="X8" s="360"/>
      <c r="Y8" s="360">
        <v>2644</v>
      </c>
      <c r="Z8" s="360">
        <v>438</v>
      </c>
      <c r="AA8" s="360"/>
      <c r="AB8" s="360"/>
      <c r="AC8" s="360"/>
      <c r="AD8" s="360"/>
      <c r="AE8" s="361"/>
      <c r="AF8" s="361"/>
      <c r="AG8" s="361"/>
      <c r="AH8" s="429">
        <f aca="true" t="shared" si="0" ref="AH8:AH18">SUM(D8,G8,J8,M8,P8,S8,V8,Y8,AB8,AE8)</f>
        <v>84633</v>
      </c>
      <c r="AI8" s="429">
        <f aca="true" t="shared" si="1" ref="AI8:AI18">SUM(E8,H8,K8,N8,Q8,T8,W8,Z8,AC8,AF8)</f>
        <v>28878</v>
      </c>
      <c r="AJ8" s="360"/>
      <c r="AK8" s="360"/>
      <c r="AL8" s="360">
        <f>SUM(AH8:AJ8)</f>
        <v>113511</v>
      </c>
      <c r="AM8" s="360"/>
      <c r="AN8" s="431">
        <f aca="true" t="shared" si="2" ref="AN8:AN19">AL8/$AL$19*100</f>
        <v>26.895600685238236</v>
      </c>
      <c r="AO8" s="142"/>
      <c r="AP8" s="103"/>
    </row>
    <row r="9" spans="1:42" ht="32.25" customHeight="1">
      <c r="A9" s="142"/>
      <c r="B9" s="262" t="s">
        <v>350</v>
      </c>
      <c r="C9" s="127"/>
      <c r="D9" s="360">
        <v>12241</v>
      </c>
      <c r="E9" s="360">
        <v>4067</v>
      </c>
      <c r="F9" s="360"/>
      <c r="G9" s="360">
        <v>16752</v>
      </c>
      <c r="H9" s="360">
        <v>12045</v>
      </c>
      <c r="I9" s="360"/>
      <c r="J9" s="360">
        <v>3407</v>
      </c>
      <c r="K9" s="360">
        <v>610</v>
      </c>
      <c r="L9" s="360"/>
      <c r="M9" s="360">
        <v>4889</v>
      </c>
      <c r="N9" s="360">
        <v>1249</v>
      </c>
      <c r="O9" s="360"/>
      <c r="P9" s="360">
        <v>604</v>
      </c>
      <c r="Q9" s="360">
        <v>144</v>
      </c>
      <c r="R9" s="360"/>
      <c r="S9" s="360">
        <v>570</v>
      </c>
      <c r="T9" s="360">
        <v>190</v>
      </c>
      <c r="U9" s="360"/>
      <c r="V9" s="360"/>
      <c r="W9" s="360"/>
      <c r="X9" s="360"/>
      <c r="Y9" s="360">
        <v>180</v>
      </c>
      <c r="Z9" s="360">
        <v>17</v>
      </c>
      <c r="AA9" s="360"/>
      <c r="AB9" s="360"/>
      <c r="AC9" s="360"/>
      <c r="AD9" s="360"/>
      <c r="AE9" s="361"/>
      <c r="AF9" s="361"/>
      <c r="AG9" s="361"/>
      <c r="AH9" s="429">
        <f t="shared" si="0"/>
        <v>38643</v>
      </c>
      <c r="AI9" s="429">
        <f t="shared" si="1"/>
        <v>18322</v>
      </c>
      <c r="AJ9" s="360"/>
      <c r="AK9" s="360"/>
      <c r="AL9" s="360">
        <f>SUM(AH9:AJ9)</f>
        <v>56965</v>
      </c>
      <c r="AM9" s="360"/>
      <c r="AN9" s="431">
        <f t="shared" si="2"/>
        <v>13.497439834329677</v>
      </c>
      <c r="AO9" s="142"/>
      <c r="AP9" s="103"/>
    </row>
    <row r="10" spans="1:42" ht="45" customHeight="1">
      <c r="A10" s="142"/>
      <c r="B10" s="262" t="s">
        <v>351</v>
      </c>
      <c r="C10" s="127"/>
      <c r="D10" s="360">
        <v>362</v>
      </c>
      <c r="E10" s="360">
        <v>251</v>
      </c>
      <c r="F10" s="360"/>
      <c r="G10" s="360">
        <v>11328</v>
      </c>
      <c r="H10" s="360">
        <v>8940</v>
      </c>
      <c r="I10" s="360"/>
      <c r="J10" s="360">
        <v>8183</v>
      </c>
      <c r="K10" s="360">
        <v>975</v>
      </c>
      <c r="L10" s="360"/>
      <c r="M10" s="360">
        <v>1213</v>
      </c>
      <c r="N10" s="360">
        <v>181</v>
      </c>
      <c r="O10" s="360"/>
      <c r="P10" s="360">
        <v>2307</v>
      </c>
      <c r="Q10" s="360">
        <v>637</v>
      </c>
      <c r="R10" s="360"/>
      <c r="S10" s="360">
        <v>1042</v>
      </c>
      <c r="T10" s="360">
        <v>316</v>
      </c>
      <c r="U10" s="360"/>
      <c r="V10" s="360">
        <v>61</v>
      </c>
      <c r="W10" s="360">
        <v>8</v>
      </c>
      <c r="X10" s="360"/>
      <c r="Y10" s="360">
        <v>14</v>
      </c>
      <c r="Z10" s="360">
        <v>5</v>
      </c>
      <c r="AA10" s="360"/>
      <c r="AB10" s="360"/>
      <c r="AC10" s="360"/>
      <c r="AD10" s="360"/>
      <c r="AE10" s="360">
        <v>7078</v>
      </c>
      <c r="AF10" s="360">
        <v>3273</v>
      </c>
      <c r="AG10" s="361"/>
      <c r="AH10" s="429">
        <f t="shared" si="0"/>
        <v>31588</v>
      </c>
      <c r="AI10" s="429">
        <f t="shared" si="1"/>
        <v>14586</v>
      </c>
      <c r="AJ10" s="360"/>
      <c r="AK10" s="360"/>
      <c r="AL10" s="432">
        <f>SUM(AH10:AJ10)</f>
        <v>46174</v>
      </c>
      <c r="AM10" s="360"/>
      <c r="AN10" s="431">
        <f t="shared" si="2"/>
        <v>10.94059136154373</v>
      </c>
      <c r="AO10" s="142"/>
      <c r="AP10" s="103"/>
    </row>
    <row r="11" spans="1:42" ht="45" customHeight="1">
      <c r="A11" s="142"/>
      <c r="B11" s="262" t="s">
        <v>353</v>
      </c>
      <c r="C11" s="127"/>
      <c r="D11" s="360">
        <v>13657</v>
      </c>
      <c r="E11" s="360">
        <v>7969</v>
      </c>
      <c r="F11" s="360"/>
      <c r="G11" s="360">
        <v>6152</v>
      </c>
      <c r="H11" s="360">
        <v>2237</v>
      </c>
      <c r="I11" s="360"/>
      <c r="J11" s="360">
        <v>4262</v>
      </c>
      <c r="K11" s="360">
        <v>810</v>
      </c>
      <c r="L11" s="360"/>
      <c r="M11" s="360">
        <v>4620</v>
      </c>
      <c r="N11" s="360">
        <v>931</v>
      </c>
      <c r="O11" s="360"/>
      <c r="P11" s="360">
        <v>707</v>
      </c>
      <c r="Q11" s="360">
        <v>241</v>
      </c>
      <c r="R11" s="360"/>
      <c r="S11" s="360">
        <v>383</v>
      </c>
      <c r="T11" s="360">
        <v>110</v>
      </c>
      <c r="U11" s="360"/>
      <c r="V11" s="360"/>
      <c r="W11" s="360"/>
      <c r="X11" s="360"/>
      <c r="Y11" s="360">
        <v>53</v>
      </c>
      <c r="Z11" s="360">
        <v>1</v>
      </c>
      <c r="AA11" s="360"/>
      <c r="AB11" s="360"/>
      <c r="AC11" s="360"/>
      <c r="AD11" s="360"/>
      <c r="AE11" s="360">
        <v>202</v>
      </c>
      <c r="AF11" s="360">
        <v>66</v>
      </c>
      <c r="AG11" s="361"/>
      <c r="AH11" s="429">
        <f t="shared" si="0"/>
        <v>30036</v>
      </c>
      <c r="AI11" s="429">
        <f t="shared" si="1"/>
        <v>12365</v>
      </c>
      <c r="AJ11" s="360"/>
      <c r="AK11" s="360"/>
      <c r="AL11" s="360">
        <f>SUM(AH11:AJ11)</f>
        <v>42401</v>
      </c>
      <c r="AM11" s="360"/>
      <c r="AN11" s="431">
        <f t="shared" si="2"/>
        <v>10.046606625391252</v>
      </c>
      <c r="AO11" s="142"/>
      <c r="AP11" s="103"/>
    </row>
    <row r="12" spans="1:42" ht="45" customHeight="1">
      <c r="A12" s="142"/>
      <c r="B12" s="262" t="s">
        <v>352</v>
      </c>
      <c r="C12" s="127"/>
      <c r="D12" s="360">
        <v>8278</v>
      </c>
      <c r="E12" s="360">
        <v>7554</v>
      </c>
      <c r="F12" s="360"/>
      <c r="G12" s="360">
        <v>15393</v>
      </c>
      <c r="H12" s="360">
        <v>4680</v>
      </c>
      <c r="I12" s="360"/>
      <c r="J12" s="360">
        <v>454</v>
      </c>
      <c r="K12" s="360">
        <v>39</v>
      </c>
      <c r="L12" s="360"/>
      <c r="M12" s="360">
        <v>642</v>
      </c>
      <c r="N12" s="360">
        <v>178</v>
      </c>
      <c r="O12" s="360"/>
      <c r="P12" s="360">
        <v>602</v>
      </c>
      <c r="Q12" s="360">
        <v>288</v>
      </c>
      <c r="R12" s="360"/>
      <c r="S12" s="360"/>
      <c r="T12" s="360"/>
      <c r="U12" s="360"/>
      <c r="V12" s="360">
        <v>15</v>
      </c>
      <c r="W12" s="360">
        <v>7</v>
      </c>
      <c r="X12" s="360"/>
      <c r="Y12" s="360">
        <v>15</v>
      </c>
      <c r="Z12" s="360">
        <v>3</v>
      </c>
      <c r="AA12" s="360"/>
      <c r="AB12" s="360"/>
      <c r="AC12" s="360"/>
      <c r="AD12" s="360"/>
      <c r="AE12" s="360">
        <v>37</v>
      </c>
      <c r="AF12" s="360">
        <v>34</v>
      </c>
      <c r="AG12" s="361"/>
      <c r="AH12" s="429">
        <f t="shared" si="0"/>
        <v>25436</v>
      </c>
      <c r="AI12" s="429">
        <f t="shared" si="1"/>
        <v>12783</v>
      </c>
      <c r="AJ12" s="360"/>
      <c r="AK12" s="360"/>
      <c r="AL12" s="432">
        <f aca="true" t="shared" si="3" ref="AL12:AL17">SUM(AH12:AJ12)</f>
        <v>38219</v>
      </c>
      <c r="AM12" s="360"/>
      <c r="AN12" s="431">
        <f t="shared" si="2"/>
        <v>9.055712332629613</v>
      </c>
      <c r="AO12" s="142"/>
      <c r="AP12" s="103"/>
    </row>
    <row r="13" spans="1:42" ht="45" customHeight="1">
      <c r="A13" s="142"/>
      <c r="B13" s="262" t="s">
        <v>354</v>
      </c>
      <c r="C13" s="127"/>
      <c r="D13" s="360">
        <v>9574</v>
      </c>
      <c r="E13" s="360">
        <v>4860</v>
      </c>
      <c r="F13" s="360"/>
      <c r="G13" s="360">
        <v>6714</v>
      </c>
      <c r="H13" s="360">
        <v>2396</v>
      </c>
      <c r="I13" s="360"/>
      <c r="J13" s="360">
        <v>4322</v>
      </c>
      <c r="K13" s="360">
        <v>619</v>
      </c>
      <c r="L13" s="360"/>
      <c r="M13" s="360">
        <v>5068</v>
      </c>
      <c r="N13" s="360">
        <v>1412</v>
      </c>
      <c r="O13" s="360"/>
      <c r="P13" s="360">
        <v>554</v>
      </c>
      <c r="Q13" s="360">
        <v>193</v>
      </c>
      <c r="R13" s="360"/>
      <c r="S13" s="360">
        <v>1112</v>
      </c>
      <c r="T13" s="360">
        <v>521</v>
      </c>
      <c r="U13" s="360"/>
      <c r="V13" s="360"/>
      <c r="W13" s="360"/>
      <c r="X13" s="360"/>
      <c r="Y13" s="360">
        <v>60</v>
      </c>
      <c r="Z13" s="360">
        <v>12</v>
      </c>
      <c r="AA13" s="360"/>
      <c r="AB13" s="360"/>
      <c r="AC13" s="360"/>
      <c r="AD13" s="360"/>
      <c r="AE13" s="360">
        <v>118</v>
      </c>
      <c r="AF13" s="360">
        <v>64</v>
      </c>
      <c r="AG13" s="361"/>
      <c r="AH13" s="429">
        <f t="shared" si="0"/>
        <v>27522</v>
      </c>
      <c r="AI13" s="429">
        <f t="shared" si="1"/>
        <v>10077</v>
      </c>
      <c r="AJ13" s="360"/>
      <c r="AK13" s="360"/>
      <c r="AL13" s="432">
        <f t="shared" si="3"/>
        <v>37599</v>
      </c>
      <c r="AM13" s="360"/>
      <c r="AN13" s="431">
        <f t="shared" si="2"/>
        <v>8.908807870288099</v>
      </c>
      <c r="AO13" s="142"/>
      <c r="AP13" s="103"/>
    </row>
    <row r="14" spans="1:42" ht="45" customHeight="1">
      <c r="A14" s="142"/>
      <c r="B14" s="262" t="s">
        <v>355</v>
      </c>
      <c r="C14" s="127"/>
      <c r="D14" s="360">
        <v>4971</v>
      </c>
      <c r="E14" s="360">
        <v>2043</v>
      </c>
      <c r="F14" s="360"/>
      <c r="G14" s="360">
        <v>47</v>
      </c>
      <c r="H14" s="360">
        <v>27</v>
      </c>
      <c r="I14" s="360"/>
      <c r="J14" s="360">
        <v>74</v>
      </c>
      <c r="K14" s="360">
        <v>7</v>
      </c>
      <c r="L14" s="360"/>
      <c r="M14" s="360">
        <v>70</v>
      </c>
      <c r="N14" s="360">
        <v>8</v>
      </c>
      <c r="O14" s="360"/>
      <c r="P14" s="360">
        <v>2668</v>
      </c>
      <c r="Q14" s="360">
        <v>963</v>
      </c>
      <c r="R14" s="360"/>
      <c r="S14" s="360">
        <v>1262</v>
      </c>
      <c r="T14" s="360">
        <v>324</v>
      </c>
      <c r="U14" s="360"/>
      <c r="V14" s="360"/>
      <c r="W14" s="360"/>
      <c r="X14" s="360"/>
      <c r="Y14" s="360">
        <v>14</v>
      </c>
      <c r="Z14" s="360"/>
      <c r="AA14" s="360"/>
      <c r="AB14" s="360">
        <v>756</v>
      </c>
      <c r="AC14" s="360">
        <v>330</v>
      </c>
      <c r="AD14" s="360"/>
      <c r="AE14" s="360">
        <v>276</v>
      </c>
      <c r="AF14" s="360">
        <v>50</v>
      </c>
      <c r="AG14" s="361"/>
      <c r="AH14" s="429">
        <f t="shared" si="0"/>
        <v>10138</v>
      </c>
      <c r="AI14" s="429">
        <f t="shared" si="1"/>
        <v>3752</v>
      </c>
      <c r="AJ14" s="360"/>
      <c r="AK14" s="360"/>
      <c r="AL14" s="432">
        <f t="shared" si="3"/>
        <v>13890</v>
      </c>
      <c r="AM14" s="360"/>
      <c r="AN14" s="431">
        <f t="shared" si="2"/>
        <v>3.291133841812327</v>
      </c>
      <c r="AO14" s="142"/>
      <c r="AP14" s="103"/>
    </row>
    <row r="15" spans="1:42" ht="45" customHeight="1">
      <c r="A15" s="142"/>
      <c r="B15" s="262" t="s">
        <v>356</v>
      </c>
      <c r="C15" s="127"/>
      <c r="D15" s="360">
        <v>5271</v>
      </c>
      <c r="E15" s="360">
        <v>1209</v>
      </c>
      <c r="F15" s="360"/>
      <c r="G15" s="360">
        <v>598</v>
      </c>
      <c r="H15" s="360">
        <v>182</v>
      </c>
      <c r="I15" s="360"/>
      <c r="J15" s="360">
        <v>324</v>
      </c>
      <c r="K15" s="360">
        <v>32</v>
      </c>
      <c r="L15" s="360"/>
      <c r="M15" s="360">
        <v>1056</v>
      </c>
      <c r="N15" s="360">
        <v>91</v>
      </c>
      <c r="O15" s="360"/>
      <c r="P15" s="360">
        <v>300</v>
      </c>
      <c r="Q15" s="360">
        <v>50</v>
      </c>
      <c r="R15" s="360"/>
      <c r="S15" s="360">
        <v>41</v>
      </c>
      <c r="T15" s="360">
        <v>27</v>
      </c>
      <c r="U15" s="360"/>
      <c r="V15" s="360"/>
      <c r="W15" s="360"/>
      <c r="X15" s="360"/>
      <c r="Y15" s="360">
        <v>13</v>
      </c>
      <c r="Z15" s="360">
        <v>2</v>
      </c>
      <c r="AA15" s="360"/>
      <c r="AB15" s="360"/>
      <c r="AC15" s="360"/>
      <c r="AD15" s="360"/>
      <c r="AE15" s="360"/>
      <c r="AF15" s="360"/>
      <c r="AG15" s="361"/>
      <c r="AH15" s="429">
        <f t="shared" si="0"/>
        <v>7603</v>
      </c>
      <c r="AI15" s="429">
        <f t="shared" si="1"/>
        <v>1593</v>
      </c>
      <c r="AJ15" s="360"/>
      <c r="AK15" s="360"/>
      <c r="AL15" s="432">
        <f t="shared" si="3"/>
        <v>9196</v>
      </c>
      <c r="AM15" s="360"/>
      <c r="AN15" s="431">
        <f t="shared" si="2"/>
        <v>2.178924896278341</v>
      </c>
      <c r="AO15" s="142"/>
      <c r="AP15" s="103"/>
    </row>
    <row r="16" spans="1:42" ht="45" customHeight="1">
      <c r="A16" s="142"/>
      <c r="B16" s="262" t="s">
        <v>482</v>
      </c>
      <c r="C16" s="127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>
        <v>3180</v>
      </c>
      <c r="Q16" s="360">
        <v>584</v>
      </c>
      <c r="R16" s="360"/>
      <c r="S16" s="360">
        <v>436</v>
      </c>
      <c r="T16" s="360">
        <v>129</v>
      </c>
      <c r="U16" s="360"/>
      <c r="V16" s="360">
        <v>4277</v>
      </c>
      <c r="W16" s="360">
        <v>472</v>
      </c>
      <c r="X16" s="360"/>
      <c r="Y16" s="360"/>
      <c r="Z16" s="360"/>
      <c r="AA16" s="360"/>
      <c r="AB16" s="360"/>
      <c r="AC16" s="360"/>
      <c r="AD16" s="360"/>
      <c r="AE16" s="361"/>
      <c r="AF16" s="361"/>
      <c r="AG16" s="361"/>
      <c r="AH16" s="429">
        <f t="shared" si="0"/>
        <v>7893</v>
      </c>
      <c r="AI16" s="429">
        <f t="shared" si="1"/>
        <v>1185</v>
      </c>
      <c r="AJ16" s="360"/>
      <c r="AK16" s="360"/>
      <c r="AL16" s="432">
        <f t="shared" si="3"/>
        <v>9078</v>
      </c>
      <c r="AM16" s="360"/>
      <c r="AN16" s="431">
        <f t="shared" si="2"/>
        <v>2.150965659897214</v>
      </c>
      <c r="AO16" s="142"/>
      <c r="AP16" s="103"/>
    </row>
    <row r="17" spans="1:42" ht="45" customHeight="1">
      <c r="A17" s="142"/>
      <c r="B17" s="262" t="s">
        <v>83</v>
      </c>
      <c r="C17" s="127"/>
      <c r="D17" s="360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1">
        <v>24452</v>
      </c>
      <c r="AF17" s="361">
        <v>9908</v>
      </c>
      <c r="AG17" s="361"/>
      <c r="AH17" s="430">
        <f t="shared" si="0"/>
        <v>24452</v>
      </c>
      <c r="AI17" s="430">
        <f t="shared" si="1"/>
        <v>9908</v>
      </c>
      <c r="AJ17" s="360"/>
      <c r="AK17" s="360"/>
      <c r="AL17" s="432">
        <f t="shared" si="3"/>
        <v>34360</v>
      </c>
      <c r="AM17" s="360"/>
      <c r="AN17" s="431">
        <f t="shared" si="2"/>
        <v>8.14135052589428</v>
      </c>
      <c r="AO17" s="142"/>
      <c r="AP17" s="103"/>
    </row>
    <row r="18" spans="1:42" ht="41.25" customHeight="1">
      <c r="A18" s="142"/>
      <c r="B18" s="262" t="s">
        <v>553</v>
      </c>
      <c r="C18" s="176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>
        <v>12076</v>
      </c>
      <c r="AF18" s="360">
        <v>4101</v>
      </c>
      <c r="AG18" s="360"/>
      <c r="AH18" s="430">
        <f t="shared" si="0"/>
        <v>12076</v>
      </c>
      <c r="AI18" s="430">
        <f t="shared" si="1"/>
        <v>4101</v>
      </c>
      <c r="AJ18" s="360"/>
      <c r="AK18" s="360"/>
      <c r="AL18" s="103">
        <v>20650</v>
      </c>
      <c r="AM18" s="360"/>
      <c r="AN18" s="431">
        <f t="shared" si="2"/>
        <v>4.892866366697232</v>
      </c>
      <c r="AO18" s="142"/>
      <c r="AP18" s="103">
        <v>20650</v>
      </c>
    </row>
    <row r="19" spans="1:42" ht="39" customHeight="1">
      <c r="A19" s="142"/>
      <c r="B19" s="262" t="s">
        <v>71</v>
      </c>
      <c r="C19" s="176"/>
      <c r="D19" s="360">
        <f>SUM(D8:D18)</f>
        <v>71643</v>
      </c>
      <c r="E19" s="360">
        <f>SUM(E8:E18)</f>
        <v>35282</v>
      </c>
      <c r="F19" s="360"/>
      <c r="G19" s="360">
        <f>SUM(G8:G18)</f>
        <v>63004</v>
      </c>
      <c r="H19" s="360">
        <f>SUM(H8:H18)</f>
        <v>35096</v>
      </c>
      <c r="I19" s="360"/>
      <c r="J19" s="360">
        <f>SUM(J8:J18)</f>
        <v>63083</v>
      </c>
      <c r="K19" s="360">
        <f>SUM(K8:K18)</f>
        <v>16174</v>
      </c>
      <c r="L19" s="360"/>
      <c r="M19" s="360">
        <f>SUM(M8:M18)</f>
        <v>30647</v>
      </c>
      <c r="N19" s="360">
        <f>SUM(N8:N18)</f>
        <v>5896</v>
      </c>
      <c r="O19" s="360"/>
      <c r="P19" s="360">
        <f>SUM(P8:P18)</f>
        <v>12208</v>
      </c>
      <c r="Q19" s="360">
        <f>SUM(Q8:Q18)</f>
        <v>3580</v>
      </c>
      <c r="R19" s="360"/>
      <c r="S19" s="360">
        <f aca="true" t="shared" si="4" ref="S19:Z19">SUM(S8:S18)</f>
        <v>7094</v>
      </c>
      <c r="T19" s="360">
        <f t="shared" si="4"/>
        <v>2731</v>
      </c>
      <c r="U19" s="360">
        <f t="shared" si="4"/>
        <v>0</v>
      </c>
      <c r="V19" s="360">
        <f t="shared" si="4"/>
        <v>4353</v>
      </c>
      <c r="W19" s="360">
        <f t="shared" si="4"/>
        <v>487</v>
      </c>
      <c r="X19" s="360">
        <f t="shared" si="4"/>
        <v>0</v>
      </c>
      <c r="Y19" s="360">
        <f t="shared" si="4"/>
        <v>2993</v>
      </c>
      <c r="Z19" s="360">
        <f t="shared" si="4"/>
        <v>478</v>
      </c>
      <c r="AA19" s="360"/>
      <c r="AB19" s="360">
        <f>SUM(AB8:AB18)</f>
        <v>756</v>
      </c>
      <c r="AC19" s="360">
        <f>SUM(AC8:AC18)</f>
        <v>330</v>
      </c>
      <c r="AD19" s="360"/>
      <c r="AE19" s="360">
        <f>SUM(AE8:AE18)</f>
        <v>44239</v>
      </c>
      <c r="AF19" s="360">
        <f>SUM(AF8:AF18)</f>
        <v>17496</v>
      </c>
      <c r="AG19" s="360"/>
      <c r="AH19" s="360">
        <f>SUM(AH8:AH18)</f>
        <v>300020</v>
      </c>
      <c r="AI19" s="360">
        <f>SUM(AI8:AI18)</f>
        <v>117550</v>
      </c>
      <c r="AJ19" s="360"/>
      <c r="AK19" s="360"/>
      <c r="AL19" s="432">
        <f>SUM(AL8:AL18)</f>
        <v>422043</v>
      </c>
      <c r="AM19" s="360"/>
      <c r="AN19" s="431">
        <f t="shared" si="2"/>
        <v>100</v>
      </c>
      <c r="AO19" s="142"/>
      <c r="AP19" s="103"/>
    </row>
    <row r="20" spans="1:42" ht="24.75" customHeight="1">
      <c r="A20" s="142"/>
      <c r="B20" s="212" t="s">
        <v>88</v>
      </c>
      <c r="C20" s="176"/>
      <c r="D20" s="366">
        <f aca="true" t="shared" si="5" ref="D20:AL20">D19/$AL$19*100</f>
        <v>16.975284508924446</v>
      </c>
      <c r="E20" s="366">
        <f t="shared" si="5"/>
        <v>8.359811677956985</v>
      </c>
      <c r="F20" s="366">
        <f t="shared" si="5"/>
        <v>0</v>
      </c>
      <c r="G20" s="366">
        <f t="shared" si="5"/>
        <v>14.92833668607227</v>
      </c>
      <c r="H20" s="366">
        <f t="shared" si="5"/>
        <v>8.31574033925453</v>
      </c>
      <c r="I20" s="366">
        <f t="shared" si="5"/>
        <v>0</v>
      </c>
      <c r="J20" s="366">
        <f t="shared" si="5"/>
        <v>14.947055157886755</v>
      </c>
      <c r="K20" s="366">
        <f t="shared" si="5"/>
        <v>3.8323109256639722</v>
      </c>
      <c r="L20" s="366">
        <f t="shared" si="5"/>
        <v>0</v>
      </c>
      <c r="M20" s="366">
        <f t="shared" si="5"/>
        <v>7.261582350613563</v>
      </c>
      <c r="N20" s="366">
        <f t="shared" si="5"/>
        <v>1.397014048331568</v>
      </c>
      <c r="O20" s="366">
        <f t="shared" si="5"/>
        <v>0</v>
      </c>
      <c r="P20" s="366">
        <f t="shared" si="5"/>
        <v>2.892596252040669</v>
      </c>
      <c r="Q20" s="366">
        <f t="shared" si="5"/>
        <v>0.8482547986816509</v>
      </c>
      <c r="R20" s="366">
        <f t="shared" si="5"/>
        <v>0</v>
      </c>
      <c r="S20" s="366">
        <f t="shared" si="5"/>
        <v>1.6808713804043665</v>
      </c>
      <c r="T20" s="366">
        <f t="shared" si="5"/>
        <v>0.6470904623462538</v>
      </c>
      <c r="U20" s="366">
        <f t="shared" si="5"/>
        <v>0</v>
      </c>
      <c r="V20" s="366">
        <f t="shared" si="5"/>
        <v>1.0314114912461525</v>
      </c>
      <c r="W20" s="366">
        <f t="shared" si="5"/>
        <v>0.11539108574244804</v>
      </c>
      <c r="X20" s="366">
        <f t="shared" si="5"/>
        <v>0</v>
      </c>
      <c r="Y20" s="366">
        <f t="shared" si="5"/>
        <v>0.7091694448196036</v>
      </c>
      <c r="Z20" s="366">
        <f t="shared" si="5"/>
        <v>0.11325860161168412</v>
      </c>
      <c r="AA20" s="366">
        <f t="shared" si="5"/>
        <v>0</v>
      </c>
      <c r="AB20" s="366">
        <f t="shared" si="5"/>
        <v>0.17912866698416985</v>
      </c>
      <c r="AC20" s="366">
        <f t="shared" si="5"/>
        <v>0.07819108479467732</v>
      </c>
      <c r="AD20" s="366">
        <f t="shared" si="5"/>
        <v>0</v>
      </c>
      <c r="AE20" s="366">
        <f t="shared" si="5"/>
        <v>10.482107273429484</v>
      </c>
      <c r="AF20" s="366">
        <f t="shared" si="5"/>
        <v>4.145549150205074</v>
      </c>
      <c r="AG20" s="366">
        <f t="shared" si="5"/>
        <v>0</v>
      </c>
      <c r="AH20" s="366">
        <f t="shared" si="5"/>
        <v>71.08754321242148</v>
      </c>
      <c r="AI20" s="366">
        <f t="shared" si="5"/>
        <v>27.85261217458885</v>
      </c>
      <c r="AJ20" s="366">
        <f t="shared" si="5"/>
        <v>0</v>
      </c>
      <c r="AK20" s="366"/>
      <c r="AL20" s="366">
        <f t="shared" si="5"/>
        <v>100</v>
      </c>
      <c r="AM20" s="364">
        <f>AM19/$AL$19</f>
        <v>0</v>
      </c>
      <c r="AN20" s="364"/>
      <c r="AO20" s="142"/>
      <c r="AP20" s="103"/>
    </row>
    <row r="21" spans="1:41" ht="11.25" customHeight="1" thickBot="1">
      <c r="A21" s="735"/>
      <c r="B21" s="735"/>
      <c r="C21" s="551"/>
      <c r="D21" s="552"/>
      <c r="E21" s="552"/>
      <c r="F21" s="552"/>
      <c r="G21" s="552"/>
      <c r="H21" s="552"/>
      <c r="I21" s="552"/>
      <c r="J21" s="552"/>
      <c r="K21" s="552"/>
      <c r="L21" s="552"/>
      <c r="M21" s="552"/>
      <c r="N21" s="552"/>
      <c r="O21" s="552"/>
      <c r="P21" s="552"/>
      <c r="Q21" s="552"/>
      <c r="R21" s="552"/>
      <c r="S21" s="552"/>
      <c r="T21" s="552"/>
      <c r="U21" s="552"/>
      <c r="V21" s="552"/>
      <c r="W21" s="552"/>
      <c r="X21" s="552"/>
      <c r="Y21" s="552"/>
      <c r="Z21" s="552"/>
      <c r="AA21" s="552"/>
      <c r="AB21" s="552"/>
      <c r="AC21" s="552"/>
      <c r="AD21" s="552"/>
      <c r="AE21" s="552"/>
      <c r="AF21" s="552"/>
      <c r="AG21" s="552"/>
      <c r="AH21" s="552"/>
      <c r="AI21" s="552"/>
      <c r="AJ21" s="552"/>
      <c r="AK21" s="552"/>
      <c r="AL21" s="553"/>
      <c r="AM21" s="553"/>
      <c r="AN21" s="554"/>
      <c r="AO21" s="479"/>
    </row>
    <row r="22" spans="1:41" ht="12.75">
      <c r="A22" s="708" t="s">
        <v>366</v>
      </c>
      <c r="B22" s="708"/>
      <c r="C22" s="708"/>
      <c r="D22" s="708"/>
      <c r="E22" s="708"/>
      <c r="F22" s="708"/>
      <c r="G22" s="708"/>
      <c r="H22" s="708"/>
      <c r="I22" s="708"/>
      <c r="J22" s="708"/>
      <c r="K22" s="708"/>
      <c r="L22" s="708"/>
      <c r="M22" s="708"/>
      <c r="N22" s="708"/>
      <c r="O22" s="708"/>
      <c r="P22" s="708"/>
      <c r="Q22" s="708"/>
      <c r="R22" s="708"/>
      <c r="S22" s="708"/>
      <c r="T22" s="708"/>
      <c r="U22" s="708"/>
      <c r="V22" s="708"/>
      <c r="W22" s="708"/>
      <c r="X22" s="708"/>
      <c r="Y22" s="708"/>
      <c r="Z22" s="708"/>
      <c r="AA22" s="708"/>
      <c r="AB22" s="708"/>
      <c r="AC22" s="708"/>
      <c r="AD22" s="708"/>
      <c r="AE22" s="708"/>
      <c r="AF22" s="708"/>
      <c r="AG22" s="708"/>
      <c r="AH22" s="708"/>
      <c r="AI22" s="708"/>
      <c r="AJ22" s="708"/>
      <c r="AK22" s="708"/>
      <c r="AL22" s="708"/>
      <c r="AM22" s="708"/>
      <c r="AN22" s="708"/>
      <c r="AO22" s="708"/>
    </row>
    <row r="23" spans="1:41" ht="12.75">
      <c r="A23" s="708" t="s">
        <v>367</v>
      </c>
      <c r="B23" s="708"/>
      <c r="C23" s="708"/>
      <c r="D23" s="708"/>
      <c r="E23" s="708"/>
      <c r="F23" s="708"/>
      <c r="G23" s="708"/>
      <c r="H23" s="708"/>
      <c r="I23" s="708"/>
      <c r="J23" s="708"/>
      <c r="K23" s="708"/>
      <c r="L23" s="708"/>
      <c r="M23" s="708"/>
      <c r="N23" s="708"/>
      <c r="O23" s="708"/>
      <c r="P23" s="708"/>
      <c r="Q23" s="708"/>
      <c r="R23" s="708"/>
      <c r="S23" s="708"/>
      <c r="T23" s="708"/>
      <c r="U23" s="708"/>
      <c r="V23" s="708"/>
      <c r="W23" s="708"/>
      <c r="X23" s="708"/>
      <c r="Y23" s="708"/>
      <c r="Z23" s="708"/>
      <c r="AA23" s="708"/>
      <c r="AB23" s="708"/>
      <c r="AC23" s="708"/>
      <c r="AD23" s="708"/>
      <c r="AE23" s="708"/>
      <c r="AF23" s="708"/>
      <c r="AG23" s="708"/>
      <c r="AH23" s="708"/>
      <c r="AI23" s="708"/>
      <c r="AJ23" s="708"/>
      <c r="AK23" s="708"/>
      <c r="AL23" s="708"/>
      <c r="AM23" s="708"/>
      <c r="AN23" s="708"/>
      <c r="AO23" s="708"/>
    </row>
    <row r="24" spans="1:41" ht="12.75">
      <c r="A24" s="708" t="s">
        <v>536</v>
      </c>
      <c r="B24" s="708"/>
      <c r="C24" s="708"/>
      <c r="D24" s="708"/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708"/>
      <c r="Q24" s="708"/>
      <c r="R24" s="708"/>
      <c r="S24" s="708"/>
      <c r="T24" s="708"/>
      <c r="U24" s="708"/>
      <c r="V24" s="708"/>
      <c r="W24" s="708"/>
      <c r="X24" s="708"/>
      <c r="Y24" s="708"/>
      <c r="Z24" s="708"/>
      <c r="AA24" s="708"/>
      <c r="AB24" s="708"/>
      <c r="AC24" s="708"/>
      <c r="AD24" s="708"/>
      <c r="AE24" s="708"/>
      <c r="AF24" s="708"/>
      <c r="AG24" s="708"/>
      <c r="AH24" s="708"/>
      <c r="AI24" s="708"/>
      <c r="AJ24" s="708"/>
      <c r="AK24" s="708"/>
      <c r="AL24" s="708"/>
      <c r="AM24" s="708"/>
      <c r="AN24" s="708"/>
      <c r="AO24" s="708"/>
    </row>
    <row r="25" spans="1:41" ht="12.75">
      <c r="A25" s="14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365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 ht="12.75">
      <c r="A26" s="2"/>
      <c r="B26" s="5"/>
      <c r="C26" s="2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"/>
    </row>
    <row r="27" spans="1:4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2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3" ht="12.75">
      <c r="A30" s="2"/>
      <c r="B30" s="2"/>
      <c r="C30" s="2"/>
    </row>
    <row r="32" ht="15">
      <c r="B32" s="104"/>
    </row>
  </sheetData>
  <sheetProtection/>
  <mergeCells count="20">
    <mergeCell ref="AE6:AF6"/>
    <mergeCell ref="A2:AO2"/>
    <mergeCell ref="A5:C7"/>
    <mergeCell ref="D5:AF5"/>
    <mergeCell ref="AH5:AL6"/>
    <mergeCell ref="AN5:AO7"/>
    <mergeCell ref="D6:E6"/>
    <mergeCell ref="G6:H6"/>
    <mergeCell ref="J6:K6"/>
    <mergeCell ref="M6:N6"/>
    <mergeCell ref="A3:AO3"/>
    <mergeCell ref="A21:B21"/>
    <mergeCell ref="A22:AO22"/>
    <mergeCell ref="A23:AO23"/>
    <mergeCell ref="A24:AO24"/>
    <mergeCell ref="P6:Q6"/>
    <mergeCell ref="S6:T6"/>
    <mergeCell ref="V6:W6"/>
    <mergeCell ref="Y6:Z6"/>
    <mergeCell ref="AB6:AC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4"/>
  <sheetViews>
    <sheetView showGridLines="0" zoomScale="95" zoomScaleNormal="95" zoomScalePageLayoutView="0" workbookViewId="0" topLeftCell="B1">
      <selection activeCell="I10" sqref="I10"/>
    </sheetView>
  </sheetViews>
  <sheetFormatPr defaultColWidth="11.421875" defaultRowHeight="12.75"/>
  <cols>
    <col min="1" max="1" width="1.8515625" style="17" customWidth="1"/>
    <col min="2" max="2" width="3.57421875" style="17" customWidth="1"/>
    <col min="3" max="3" width="20.00390625" style="17" customWidth="1"/>
    <col min="4" max="4" width="2.8515625" style="17" customWidth="1"/>
    <col min="5" max="5" width="9.8515625" style="17" customWidth="1"/>
    <col min="6" max="6" width="10.140625" style="17" customWidth="1"/>
    <col min="7" max="7" width="9.421875" style="17" customWidth="1"/>
    <col min="8" max="8" width="1.8515625" style="17" customWidth="1"/>
    <col min="9" max="10" width="8.8515625" style="17" customWidth="1"/>
    <col min="11" max="11" width="1.8515625" style="17" customWidth="1"/>
    <col min="12" max="12" width="8.7109375" style="17" customWidth="1"/>
    <col min="13" max="13" width="8.57421875" style="17" customWidth="1"/>
    <col min="14" max="14" width="1.8515625" style="17" customWidth="1"/>
    <col min="15" max="15" width="9.28125" style="17" customWidth="1"/>
    <col min="16" max="16" width="10.7109375" style="17" customWidth="1"/>
    <col min="17" max="17" width="1.8515625" style="17" customWidth="1"/>
    <col min="18" max="18" width="8.421875" style="17" customWidth="1"/>
    <col min="19" max="19" width="8.00390625" style="17" customWidth="1"/>
    <col min="20" max="20" width="1.8515625" style="17" customWidth="1"/>
    <col min="21" max="21" width="8.8515625" style="17" customWidth="1"/>
    <col min="22" max="22" width="7.8515625" style="17" customWidth="1"/>
    <col min="23" max="23" width="1.8515625" style="17" customWidth="1"/>
    <col min="24" max="24" width="9.28125" style="17" customWidth="1"/>
    <col min="25" max="25" width="8.421875" style="17" customWidth="1"/>
    <col min="26" max="26" width="1.8515625" style="17" customWidth="1"/>
    <col min="27" max="27" width="8.140625" style="17" customWidth="1"/>
    <col min="28" max="28" width="7.57421875" style="17" customWidth="1"/>
    <col min="29" max="29" width="1.8515625" style="17" customWidth="1"/>
    <col min="30" max="30" width="8.421875" style="17" customWidth="1"/>
    <col min="31" max="31" width="7.28125" style="17" customWidth="1"/>
    <col min="32" max="32" width="1.8515625" style="17" customWidth="1"/>
    <col min="33" max="33" width="7.8515625" style="17" customWidth="1"/>
    <col min="34" max="34" width="7.57421875" style="17" customWidth="1"/>
    <col min="35" max="35" width="1.8515625" style="17" customWidth="1"/>
    <col min="36" max="36" width="7.8515625" style="17" customWidth="1"/>
    <col min="37" max="37" width="8.7109375" style="17" customWidth="1"/>
    <col min="38" max="38" width="16.00390625" style="105" customWidth="1"/>
    <col min="39" max="16384" width="11.421875" style="17" customWidth="1"/>
  </cols>
  <sheetData>
    <row r="1" spans="2:50" ht="12.75" customHeight="1">
      <c r="B1" s="466" t="s">
        <v>612</v>
      </c>
      <c r="AL1" s="21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</row>
    <row r="2" spans="2:50" ht="12.75" customHeight="1">
      <c r="B2" s="739" t="s">
        <v>89</v>
      </c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F2" s="739"/>
      <c r="AG2" s="739"/>
      <c r="AH2" s="739"/>
      <c r="AI2" s="739"/>
      <c r="AJ2" s="739"/>
      <c r="AK2" s="739"/>
      <c r="AL2" s="216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</row>
    <row r="3" spans="2:50" ht="19.5" customHeight="1">
      <c r="B3" s="738" t="s">
        <v>628</v>
      </c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  <c r="Y3" s="738"/>
      <c r="Z3" s="738"/>
      <c r="AA3" s="738"/>
      <c r="AB3" s="738"/>
      <c r="AC3" s="738"/>
      <c r="AD3" s="738"/>
      <c r="AE3" s="738"/>
      <c r="AF3" s="738"/>
      <c r="AG3" s="738"/>
      <c r="AH3" s="738"/>
      <c r="AI3" s="738"/>
      <c r="AJ3" s="738"/>
      <c r="AK3" s="738"/>
      <c r="AL3" s="216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</row>
    <row r="4" spans="2:50" s="106" customFormat="1" ht="16.5" thickBot="1">
      <c r="B4" s="217"/>
      <c r="C4" s="217"/>
      <c r="D4" s="217"/>
      <c r="E4" s="217"/>
      <c r="F4" s="217"/>
      <c r="G4" s="218"/>
      <c r="H4" s="218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0"/>
      <c r="AM4" s="219"/>
      <c r="AN4" s="219"/>
      <c r="AO4" s="219"/>
      <c r="AP4" s="219"/>
      <c r="AQ4" s="219"/>
      <c r="AR4" s="219"/>
      <c r="AS4" s="219"/>
      <c r="AT4" s="219"/>
      <c r="AU4" s="217"/>
      <c r="AV4" s="217"/>
      <c r="AW4" s="217"/>
      <c r="AX4" s="217"/>
    </row>
    <row r="5" spans="2:50" ht="58.5" customHeight="1">
      <c r="B5" s="740" t="s">
        <v>394</v>
      </c>
      <c r="C5" s="740"/>
      <c r="D5" s="555"/>
      <c r="E5" s="742" t="s">
        <v>71</v>
      </c>
      <c r="F5" s="742"/>
      <c r="G5" s="742"/>
      <c r="H5" s="556"/>
      <c r="I5" s="743" t="s">
        <v>349</v>
      </c>
      <c r="J5" s="743"/>
      <c r="K5" s="555"/>
      <c r="L5" s="743" t="s">
        <v>350</v>
      </c>
      <c r="M5" s="743"/>
      <c r="N5" s="555"/>
      <c r="O5" s="743" t="s">
        <v>351</v>
      </c>
      <c r="P5" s="743"/>
      <c r="Q5" s="555"/>
      <c r="R5" s="743" t="s">
        <v>353</v>
      </c>
      <c r="S5" s="743"/>
      <c r="T5" s="555"/>
      <c r="U5" s="743" t="s">
        <v>352</v>
      </c>
      <c r="V5" s="743"/>
      <c r="W5" s="555"/>
      <c r="X5" s="743" t="s">
        <v>354</v>
      </c>
      <c r="Y5" s="743"/>
      <c r="Z5" s="555"/>
      <c r="AA5" s="743" t="s">
        <v>355</v>
      </c>
      <c r="AB5" s="743"/>
      <c r="AC5" s="555"/>
      <c r="AD5" s="743" t="s">
        <v>356</v>
      </c>
      <c r="AE5" s="743"/>
      <c r="AF5" s="555"/>
      <c r="AG5" s="743" t="s">
        <v>482</v>
      </c>
      <c r="AH5" s="743"/>
      <c r="AI5" s="555"/>
      <c r="AJ5" s="743" t="s">
        <v>553</v>
      </c>
      <c r="AK5" s="743"/>
      <c r="AL5" s="216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</row>
    <row r="6" spans="2:50" ht="12.75" customHeight="1">
      <c r="B6" s="741"/>
      <c r="C6" s="741"/>
      <c r="D6" s="476"/>
      <c r="E6" s="532" t="s">
        <v>420</v>
      </c>
      <c r="F6" s="532" t="s">
        <v>72</v>
      </c>
      <c r="G6" s="474" t="s">
        <v>73</v>
      </c>
      <c r="H6" s="557"/>
      <c r="I6" s="532" t="s">
        <v>72</v>
      </c>
      <c r="J6" s="532" t="s">
        <v>73</v>
      </c>
      <c r="K6" s="536"/>
      <c r="L6" s="532" t="s">
        <v>72</v>
      </c>
      <c r="M6" s="532" t="s">
        <v>73</v>
      </c>
      <c r="N6" s="536"/>
      <c r="O6" s="532" t="s">
        <v>72</v>
      </c>
      <c r="P6" s="532" t="s">
        <v>73</v>
      </c>
      <c r="Q6" s="536"/>
      <c r="R6" s="532" t="s">
        <v>72</v>
      </c>
      <c r="S6" s="532" t="s">
        <v>73</v>
      </c>
      <c r="T6" s="536"/>
      <c r="U6" s="532" t="s">
        <v>72</v>
      </c>
      <c r="V6" s="532" t="s">
        <v>73</v>
      </c>
      <c r="W6" s="536"/>
      <c r="X6" s="532" t="s">
        <v>72</v>
      </c>
      <c r="Y6" s="532" t="s">
        <v>73</v>
      </c>
      <c r="Z6" s="536"/>
      <c r="AA6" s="532" t="s">
        <v>72</v>
      </c>
      <c r="AB6" s="532" t="s">
        <v>73</v>
      </c>
      <c r="AC6" s="536"/>
      <c r="AD6" s="532" t="s">
        <v>72</v>
      </c>
      <c r="AE6" s="532" t="s">
        <v>73</v>
      </c>
      <c r="AF6" s="536"/>
      <c r="AG6" s="532" t="s">
        <v>72</v>
      </c>
      <c r="AH6" s="532" t="s">
        <v>73</v>
      </c>
      <c r="AI6" s="536"/>
      <c r="AJ6" s="532" t="s">
        <v>72</v>
      </c>
      <c r="AK6" s="532" t="s">
        <v>73</v>
      </c>
      <c r="AL6" s="214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</row>
    <row r="7" spans="2:50" ht="12" customHeight="1">
      <c r="B7" s="225"/>
      <c r="C7" s="225"/>
      <c r="D7" s="225"/>
      <c r="E7" s="226"/>
      <c r="F7" s="226"/>
      <c r="G7" s="226"/>
      <c r="H7" s="226"/>
      <c r="I7" s="227"/>
      <c r="J7" s="227"/>
      <c r="K7" s="226"/>
      <c r="L7" s="227"/>
      <c r="M7" s="227"/>
      <c r="N7" s="226"/>
      <c r="O7" s="227"/>
      <c r="P7" s="227"/>
      <c r="Q7" s="226"/>
      <c r="R7" s="227"/>
      <c r="S7" s="227"/>
      <c r="T7" s="226"/>
      <c r="U7" s="227"/>
      <c r="V7" s="227"/>
      <c r="W7" s="226"/>
      <c r="X7" s="227"/>
      <c r="Y7" s="227"/>
      <c r="Z7" s="226"/>
      <c r="AA7" s="227"/>
      <c r="AB7" s="227"/>
      <c r="AC7" s="226"/>
      <c r="AD7" s="227"/>
      <c r="AE7" s="227"/>
      <c r="AF7" s="226"/>
      <c r="AG7" s="227"/>
      <c r="AH7" s="227"/>
      <c r="AI7" s="226"/>
      <c r="AJ7" s="227"/>
      <c r="AK7" s="227"/>
      <c r="AL7" s="214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</row>
    <row r="8" spans="1:50" ht="12" customHeight="1">
      <c r="A8" s="465"/>
      <c r="B8" s="744" t="s">
        <v>421</v>
      </c>
      <c r="C8" s="744"/>
      <c r="D8" s="229"/>
      <c r="E8" s="227">
        <f>SUM(E10:E44)</f>
        <v>417570</v>
      </c>
      <c r="F8" s="227">
        <f>SUM(F10:F44)</f>
        <v>300020</v>
      </c>
      <c r="G8" s="227">
        <f>SUM(G10:G44)</f>
        <v>117550</v>
      </c>
      <c r="H8" s="227"/>
      <c r="I8" s="227">
        <f>SUM(I10:I44)</f>
        <v>84633</v>
      </c>
      <c r="J8" s="227">
        <f aca="true" t="shared" si="0" ref="J8:AK8">SUM(J10:J44)</f>
        <v>28878</v>
      </c>
      <c r="K8" s="227"/>
      <c r="L8" s="227">
        <f t="shared" si="0"/>
        <v>38643</v>
      </c>
      <c r="M8" s="227">
        <f t="shared" si="0"/>
        <v>18322</v>
      </c>
      <c r="N8" s="227"/>
      <c r="O8" s="227">
        <f t="shared" si="0"/>
        <v>31588</v>
      </c>
      <c r="P8" s="227">
        <f t="shared" si="0"/>
        <v>14586</v>
      </c>
      <c r="Q8" s="227"/>
      <c r="R8" s="227">
        <f t="shared" si="0"/>
        <v>30036</v>
      </c>
      <c r="S8" s="227">
        <f t="shared" si="0"/>
        <v>12365</v>
      </c>
      <c r="T8" s="227"/>
      <c r="U8" s="227">
        <f t="shared" si="0"/>
        <v>25436</v>
      </c>
      <c r="V8" s="227">
        <f t="shared" si="0"/>
        <v>12783</v>
      </c>
      <c r="W8" s="227"/>
      <c r="X8" s="227">
        <f t="shared" si="0"/>
        <v>27522</v>
      </c>
      <c r="Y8" s="227">
        <f t="shared" si="0"/>
        <v>10077</v>
      </c>
      <c r="Z8" s="227"/>
      <c r="AA8" s="227">
        <f t="shared" si="0"/>
        <v>10138</v>
      </c>
      <c r="AB8" s="227">
        <f t="shared" si="0"/>
        <v>3752</v>
      </c>
      <c r="AC8" s="227"/>
      <c r="AD8" s="227">
        <f t="shared" si="0"/>
        <v>7603</v>
      </c>
      <c r="AE8" s="227">
        <f t="shared" si="0"/>
        <v>1593</v>
      </c>
      <c r="AF8" s="227"/>
      <c r="AG8" s="227">
        <f t="shared" si="0"/>
        <v>7893</v>
      </c>
      <c r="AH8" s="227">
        <f t="shared" si="0"/>
        <v>1185</v>
      </c>
      <c r="AI8" s="227"/>
      <c r="AJ8" s="227">
        <f t="shared" si="0"/>
        <v>36528</v>
      </c>
      <c r="AK8" s="227">
        <f t="shared" si="0"/>
        <v>14009</v>
      </c>
      <c r="AL8" s="214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</row>
    <row r="9" spans="1:50" ht="12" customHeight="1">
      <c r="A9" s="465"/>
      <c r="B9" s="225"/>
      <c r="C9" s="225"/>
      <c r="D9" s="225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14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</row>
    <row r="10" spans="1:50" ht="12" customHeight="1">
      <c r="A10" s="465"/>
      <c r="B10" s="225"/>
      <c r="C10" s="228" t="s">
        <v>10</v>
      </c>
      <c r="D10" s="227"/>
      <c r="E10" s="227">
        <f>+F10+G10</f>
        <v>5815</v>
      </c>
      <c r="F10" s="227">
        <v>4084</v>
      </c>
      <c r="G10" s="227">
        <v>1731</v>
      </c>
      <c r="H10" s="227"/>
      <c r="I10" s="227">
        <v>1183</v>
      </c>
      <c r="J10" s="227">
        <v>452</v>
      </c>
      <c r="K10"/>
      <c r="L10" s="227">
        <v>581</v>
      </c>
      <c r="M10" s="227">
        <v>322</v>
      </c>
      <c r="N10"/>
      <c r="O10" s="227">
        <v>489</v>
      </c>
      <c r="P10" s="227">
        <v>245</v>
      </c>
      <c r="Q10"/>
      <c r="R10" s="227">
        <v>445</v>
      </c>
      <c r="S10" s="227">
        <v>169</v>
      </c>
      <c r="T10"/>
      <c r="U10" s="227">
        <v>517</v>
      </c>
      <c r="V10" s="227">
        <v>243</v>
      </c>
      <c r="W10"/>
      <c r="X10" s="227">
        <v>377</v>
      </c>
      <c r="Y10" s="227">
        <v>165</v>
      </c>
      <c r="Z10"/>
      <c r="AA10" s="227">
        <v>131</v>
      </c>
      <c r="AB10" s="227">
        <v>42</v>
      </c>
      <c r="AC10"/>
      <c r="AD10" s="227">
        <v>117</v>
      </c>
      <c r="AE10" s="227">
        <v>20</v>
      </c>
      <c r="AF10"/>
      <c r="AG10" s="227">
        <v>103</v>
      </c>
      <c r="AH10" s="227">
        <v>16</v>
      </c>
      <c r="AI10"/>
      <c r="AJ10" s="227">
        <v>141</v>
      </c>
      <c r="AK10" s="227">
        <v>57</v>
      </c>
      <c r="AL10" s="215"/>
      <c r="AM10" s="215"/>
      <c r="AN10" s="153"/>
      <c r="AO10" s="153"/>
      <c r="AP10" s="221"/>
      <c r="AQ10" s="221"/>
      <c r="AR10" s="153"/>
      <c r="AS10" s="153"/>
      <c r="AT10" s="153"/>
      <c r="AU10" s="153"/>
      <c r="AV10" s="153"/>
      <c r="AW10" s="153"/>
      <c r="AX10" s="153"/>
    </row>
    <row r="11" spans="1:50" ht="12" customHeight="1">
      <c r="A11" s="465"/>
      <c r="B11" s="225"/>
      <c r="C11" s="228" t="s">
        <v>11</v>
      </c>
      <c r="D11" s="227"/>
      <c r="E11" s="227">
        <f aca="true" t="shared" si="1" ref="E11:E44">+F11+G11</f>
        <v>22364</v>
      </c>
      <c r="F11" s="227">
        <v>16030</v>
      </c>
      <c r="G11" s="227">
        <v>6334</v>
      </c>
      <c r="H11" s="227"/>
      <c r="I11" s="227">
        <v>5345</v>
      </c>
      <c r="J11" s="227">
        <v>1685</v>
      </c>
      <c r="K11"/>
      <c r="L11" s="227">
        <v>1869</v>
      </c>
      <c r="M11" s="227">
        <v>894</v>
      </c>
      <c r="N11"/>
      <c r="O11" s="227">
        <v>1374</v>
      </c>
      <c r="P11" s="227">
        <v>680</v>
      </c>
      <c r="Q11"/>
      <c r="R11" s="227">
        <v>1456</v>
      </c>
      <c r="S11" s="227">
        <v>750</v>
      </c>
      <c r="T11"/>
      <c r="U11" s="227">
        <v>1172</v>
      </c>
      <c r="V11" s="227">
        <v>618</v>
      </c>
      <c r="W11"/>
      <c r="X11" s="227">
        <v>1415</v>
      </c>
      <c r="Y11" s="227">
        <v>529</v>
      </c>
      <c r="Z11"/>
      <c r="AA11" s="227">
        <v>448</v>
      </c>
      <c r="AB11" s="227">
        <v>215</v>
      </c>
      <c r="AC11"/>
      <c r="AD11" s="227">
        <v>343</v>
      </c>
      <c r="AE11" s="227">
        <v>86</v>
      </c>
      <c r="AF11"/>
      <c r="AG11" s="227">
        <v>301</v>
      </c>
      <c r="AH11" s="227">
        <v>73</v>
      </c>
      <c r="AI11"/>
      <c r="AJ11" s="227">
        <v>2307</v>
      </c>
      <c r="AK11" s="227">
        <v>804</v>
      </c>
      <c r="AL11" s="215"/>
      <c r="AM11" s="215"/>
      <c r="AN11" s="153"/>
      <c r="AO11" s="153"/>
      <c r="AP11" s="221"/>
      <c r="AQ11" s="221"/>
      <c r="AR11" s="153"/>
      <c r="AS11" s="153"/>
      <c r="AT11" s="153"/>
      <c r="AU11" s="153"/>
      <c r="AV11" s="153"/>
      <c r="AW11" s="153"/>
      <c r="AX11" s="153"/>
    </row>
    <row r="12" spans="1:50" ht="12" customHeight="1">
      <c r="A12" s="465"/>
      <c r="B12" s="225"/>
      <c r="C12" s="228" t="s">
        <v>12</v>
      </c>
      <c r="D12" s="227"/>
      <c r="E12" s="227">
        <f t="shared" si="1"/>
        <v>4554</v>
      </c>
      <c r="F12" s="227">
        <v>3329</v>
      </c>
      <c r="G12" s="227">
        <v>1225</v>
      </c>
      <c r="H12" s="227"/>
      <c r="I12" s="227">
        <v>900</v>
      </c>
      <c r="J12" s="227">
        <v>281</v>
      </c>
      <c r="K12"/>
      <c r="L12" s="227">
        <v>446</v>
      </c>
      <c r="M12" s="227">
        <v>197</v>
      </c>
      <c r="N12"/>
      <c r="O12" s="227">
        <v>291</v>
      </c>
      <c r="P12" s="227">
        <v>100</v>
      </c>
      <c r="Q12"/>
      <c r="R12" s="227">
        <v>314</v>
      </c>
      <c r="S12" s="227">
        <v>119</v>
      </c>
      <c r="T12"/>
      <c r="U12" s="227">
        <v>397</v>
      </c>
      <c r="V12" s="227">
        <v>197</v>
      </c>
      <c r="W12"/>
      <c r="X12" s="227">
        <v>273</v>
      </c>
      <c r="Y12" s="227">
        <v>97</v>
      </c>
      <c r="Z12"/>
      <c r="AA12" s="227">
        <v>183</v>
      </c>
      <c r="AB12" s="227">
        <v>74</v>
      </c>
      <c r="AC12"/>
      <c r="AD12" s="227">
        <v>65</v>
      </c>
      <c r="AE12" s="227">
        <v>14</v>
      </c>
      <c r="AF12"/>
      <c r="AG12" s="227">
        <v>74</v>
      </c>
      <c r="AH12" s="227">
        <v>11</v>
      </c>
      <c r="AI12"/>
      <c r="AJ12" s="227">
        <v>386</v>
      </c>
      <c r="AK12" s="227">
        <v>135</v>
      </c>
      <c r="AL12" s="215"/>
      <c r="AM12" s="215"/>
      <c r="AN12" s="153"/>
      <c r="AO12" s="153"/>
      <c r="AP12" s="221"/>
      <c r="AQ12" s="221"/>
      <c r="AR12" s="153"/>
      <c r="AS12" s="153"/>
      <c r="AT12" s="153"/>
      <c r="AU12" s="153"/>
      <c r="AV12" s="153"/>
      <c r="AW12" s="153"/>
      <c r="AX12" s="153"/>
    </row>
    <row r="13" spans="1:50" ht="12" customHeight="1">
      <c r="A13" s="465"/>
      <c r="B13" s="225"/>
      <c r="C13" s="228" t="s">
        <v>13</v>
      </c>
      <c r="D13" s="227"/>
      <c r="E13" s="227">
        <f t="shared" si="1"/>
        <v>2096</v>
      </c>
      <c r="F13" s="227">
        <v>1633</v>
      </c>
      <c r="G13" s="227">
        <v>463</v>
      </c>
      <c r="H13" s="227"/>
      <c r="I13" s="227">
        <v>470</v>
      </c>
      <c r="J13" s="227">
        <v>119</v>
      </c>
      <c r="K13"/>
      <c r="L13" s="227">
        <v>207</v>
      </c>
      <c r="M13" s="227">
        <v>96</v>
      </c>
      <c r="N13"/>
      <c r="O13" s="227">
        <v>102</v>
      </c>
      <c r="P13" s="227">
        <v>27</v>
      </c>
      <c r="Q13"/>
      <c r="R13" s="227">
        <v>204</v>
      </c>
      <c r="S13" s="227">
        <v>46</v>
      </c>
      <c r="T13"/>
      <c r="U13" s="227">
        <v>156</v>
      </c>
      <c r="V13" s="227">
        <v>54</v>
      </c>
      <c r="W13"/>
      <c r="X13" s="227">
        <v>175</v>
      </c>
      <c r="Y13" s="227">
        <v>46</v>
      </c>
      <c r="Z13"/>
      <c r="AA13" s="227">
        <v>65</v>
      </c>
      <c r="AB13" s="227">
        <v>18</v>
      </c>
      <c r="AC13"/>
      <c r="AD13" s="227">
        <v>61</v>
      </c>
      <c r="AE13" s="227">
        <v>10</v>
      </c>
      <c r="AF13"/>
      <c r="AG13" s="227">
        <v>49</v>
      </c>
      <c r="AH13" s="227">
        <v>6</v>
      </c>
      <c r="AI13"/>
      <c r="AJ13" s="227">
        <v>144</v>
      </c>
      <c r="AK13" s="227">
        <v>41</v>
      </c>
      <c r="AL13" s="215"/>
      <c r="AM13" s="215"/>
      <c r="AN13" s="153"/>
      <c r="AO13" s="153"/>
      <c r="AP13" s="221"/>
      <c r="AQ13" s="221"/>
      <c r="AR13" s="153"/>
      <c r="AS13" s="153"/>
      <c r="AT13" s="153"/>
      <c r="AU13" s="153"/>
      <c r="AV13" s="153"/>
      <c r="AW13" s="153"/>
      <c r="AX13" s="153"/>
    </row>
    <row r="14" spans="1:50" ht="12" customHeight="1">
      <c r="A14" s="465"/>
      <c r="B14" s="225"/>
      <c r="C14" s="228" t="s">
        <v>14</v>
      </c>
      <c r="D14" s="227"/>
      <c r="E14" s="227">
        <f t="shared" si="1"/>
        <v>16555</v>
      </c>
      <c r="F14" s="227">
        <v>12479</v>
      </c>
      <c r="G14" s="227">
        <v>4076</v>
      </c>
      <c r="H14" s="227"/>
      <c r="I14" s="227">
        <v>4129</v>
      </c>
      <c r="J14" s="227">
        <v>1154</v>
      </c>
      <c r="K14"/>
      <c r="L14" s="227">
        <v>1674</v>
      </c>
      <c r="M14" s="227">
        <v>651</v>
      </c>
      <c r="N14"/>
      <c r="O14" s="227">
        <v>988</v>
      </c>
      <c r="P14" s="227">
        <v>369</v>
      </c>
      <c r="Q14"/>
      <c r="R14" s="227">
        <v>1145</v>
      </c>
      <c r="S14" s="227">
        <v>460</v>
      </c>
      <c r="T14"/>
      <c r="U14" s="227">
        <v>643</v>
      </c>
      <c r="V14" s="227">
        <v>335</v>
      </c>
      <c r="W14"/>
      <c r="X14" s="227">
        <v>1042</v>
      </c>
      <c r="Y14" s="227">
        <v>309</v>
      </c>
      <c r="Z14"/>
      <c r="AA14" s="227">
        <v>520</v>
      </c>
      <c r="AB14" s="227">
        <v>147</v>
      </c>
      <c r="AC14"/>
      <c r="AD14" s="227">
        <v>261</v>
      </c>
      <c r="AE14" s="227">
        <v>43</v>
      </c>
      <c r="AF14"/>
      <c r="AG14" s="227">
        <v>409</v>
      </c>
      <c r="AH14" s="227">
        <v>41</v>
      </c>
      <c r="AI14"/>
      <c r="AJ14" s="227">
        <v>1668</v>
      </c>
      <c r="AK14" s="227">
        <v>567</v>
      </c>
      <c r="AL14" s="215"/>
      <c r="AM14" s="215"/>
      <c r="AN14" s="153"/>
      <c r="AO14" s="153"/>
      <c r="AP14" s="221"/>
      <c r="AQ14" s="221"/>
      <c r="AR14" s="153"/>
      <c r="AS14" s="153"/>
      <c r="AT14" s="153"/>
      <c r="AU14" s="153"/>
      <c r="AV14" s="153"/>
      <c r="AW14" s="153"/>
      <c r="AX14" s="153"/>
    </row>
    <row r="15" spans="1:50" ht="12" customHeight="1">
      <c r="A15" s="465"/>
      <c r="B15" s="225"/>
      <c r="C15" s="228" t="s">
        <v>15</v>
      </c>
      <c r="D15" s="227"/>
      <c r="E15" s="227">
        <f t="shared" si="1"/>
        <v>4996</v>
      </c>
      <c r="F15" s="227">
        <v>4033</v>
      </c>
      <c r="G15" s="227">
        <v>963</v>
      </c>
      <c r="H15" s="227"/>
      <c r="I15" s="227">
        <v>852</v>
      </c>
      <c r="J15" s="227">
        <v>205</v>
      </c>
      <c r="K15"/>
      <c r="L15" s="227">
        <v>565</v>
      </c>
      <c r="M15" s="227">
        <v>190</v>
      </c>
      <c r="N15"/>
      <c r="O15" s="227">
        <v>366</v>
      </c>
      <c r="P15" s="227">
        <v>90</v>
      </c>
      <c r="Q15"/>
      <c r="R15" s="227">
        <v>516</v>
      </c>
      <c r="S15" s="227">
        <v>127</v>
      </c>
      <c r="T15"/>
      <c r="U15" s="227">
        <v>421</v>
      </c>
      <c r="V15" s="227">
        <v>111</v>
      </c>
      <c r="W15"/>
      <c r="X15" s="227">
        <v>427</v>
      </c>
      <c r="Y15" s="227">
        <v>75</v>
      </c>
      <c r="Z15"/>
      <c r="AA15" s="227">
        <v>36</v>
      </c>
      <c r="AB15" s="227">
        <v>7</v>
      </c>
      <c r="AC15"/>
      <c r="AD15" s="227">
        <v>137</v>
      </c>
      <c r="AE15" s="227">
        <v>22</v>
      </c>
      <c r="AF15"/>
      <c r="AG15" s="227">
        <v>116</v>
      </c>
      <c r="AH15" s="227">
        <v>7</v>
      </c>
      <c r="AI15"/>
      <c r="AJ15" s="227">
        <v>597</v>
      </c>
      <c r="AK15" s="227">
        <v>129</v>
      </c>
      <c r="AL15" s="215"/>
      <c r="AM15" s="215"/>
      <c r="AN15" s="153"/>
      <c r="AO15" s="153"/>
      <c r="AP15" s="221"/>
      <c r="AQ15" s="221"/>
      <c r="AR15" s="153"/>
      <c r="AS15" s="153"/>
      <c r="AT15" s="153"/>
      <c r="AU15" s="153"/>
      <c r="AV15" s="153"/>
      <c r="AW15" s="153"/>
      <c r="AX15" s="153"/>
    </row>
    <row r="16" spans="1:50" ht="12" customHeight="1">
      <c r="A16" s="465"/>
      <c r="B16" s="225"/>
      <c r="C16" s="228" t="s">
        <v>16</v>
      </c>
      <c r="D16" s="227"/>
      <c r="E16" s="227">
        <f t="shared" si="1"/>
        <v>2941</v>
      </c>
      <c r="F16" s="227">
        <v>2304</v>
      </c>
      <c r="G16" s="227">
        <v>637</v>
      </c>
      <c r="H16" s="227"/>
      <c r="I16" s="227">
        <v>322</v>
      </c>
      <c r="J16" s="227">
        <v>77</v>
      </c>
      <c r="K16"/>
      <c r="L16" s="227">
        <v>180</v>
      </c>
      <c r="M16" s="227">
        <v>63</v>
      </c>
      <c r="N16"/>
      <c r="O16" s="227">
        <v>177</v>
      </c>
      <c r="P16" s="227">
        <v>68</v>
      </c>
      <c r="Q16"/>
      <c r="R16" s="227">
        <v>174</v>
      </c>
      <c r="S16" s="227">
        <v>42</v>
      </c>
      <c r="T16"/>
      <c r="U16" s="227">
        <v>144</v>
      </c>
      <c r="V16" s="227">
        <v>36</v>
      </c>
      <c r="W16"/>
      <c r="X16" s="227">
        <v>174</v>
      </c>
      <c r="Y16" s="227">
        <v>41</v>
      </c>
      <c r="Z16"/>
      <c r="AA16" s="227">
        <v>134</v>
      </c>
      <c r="AB16" s="227">
        <v>35</v>
      </c>
      <c r="AC16"/>
      <c r="AD16" s="227">
        <v>37</v>
      </c>
      <c r="AE16" s="227">
        <v>6</v>
      </c>
      <c r="AF16"/>
      <c r="AG16" s="227">
        <v>25</v>
      </c>
      <c r="AH16" s="227">
        <v>4</v>
      </c>
      <c r="AI16"/>
      <c r="AJ16" s="227">
        <v>937</v>
      </c>
      <c r="AK16" s="227">
        <v>265</v>
      </c>
      <c r="AL16" s="215"/>
      <c r="AM16" s="215"/>
      <c r="AN16" s="153"/>
      <c r="AO16" s="153"/>
      <c r="AP16" s="221"/>
      <c r="AQ16" s="221"/>
      <c r="AR16" s="153"/>
      <c r="AS16" s="153"/>
      <c r="AT16" s="153"/>
      <c r="AU16" s="153"/>
      <c r="AV16" s="153"/>
      <c r="AW16" s="153"/>
      <c r="AX16" s="153"/>
    </row>
    <row r="17" spans="1:50" ht="12" customHeight="1">
      <c r="A17" s="465"/>
      <c r="B17" s="225"/>
      <c r="C17" s="228" t="s">
        <v>17</v>
      </c>
      <c r="D17" s="227"/>
      <c r="E17" s="227">
        <f t="shared" si="1"/>
        <v>15394</v>
      </c>
      <c r="F17" s="227">
        <v>10682</v>
      </c>
      <c r="G17" s="227">
        <v>4712</v>
      </c>
      <c r="H17" s="227"/>
      <c r="I17" s="227">
        <v>2923</v>
      </c>
      <c r="J17" s="227">
        <v>1030</v>
      </c>
      <c r="K17"/>
      <c r="L17" s="227">
        <v>1259</v>
      </c>
      <c r="M17" s="227">
        <v>661</v>
      </c>
      <c r="N17"/>
      <c r="O17" s="227">
        <v>862</v>
      </c>
      <c r="P17" s="227">
        <v>441</v>
      </c>
      <c r="Q17"/>
      <c r="R17" s="227">
        <v>903</v>
      </c>
      <c r="S17" s="227">
        <v>461</v>
      </c>
      <c r="T17"/>
      <c r="U17" s="227">
        <v>900</v>
      </c>
      <c r="V17" s="227">
        <v>547</v>
      </c>
      <c r="W17"/>
      <c r="X17" s="227">
        <v>903</v>
      </c>
      <c r="Y17" s="227">
        <v>416</v>
      </c>
      <c r="Z17"/>
      <c r="AA17" s="227">
        <v>549</v>
      </c>
      <c r="AB17" s="227">
        <v>264</v>
      </c>
      <c r="AC17"/>
      <c r="AD17" s="227">
        <v>244</v>
      </c>
      <c r="AE17" s="227">
        <v>40</v>
      </c>
      <c r="AF17"/>
      <c r="AG17" s="227">
        <v>223</v>
      </c>
      <c r="AH17" s="227">
        <v>32</v>
      </c>
      <c r="AI17"/>
      <c r="AJ17" s="227">
        <v>1916</v>
      </c>
      <c r="AK17" s="227">
        <v>820</v>
      </c>
      <c r="AL17" s="215"/>
      <c r="AM17" s="215"/>
      <c r="AN17" s="153"/>
      <c r="AO17" s="153"/>
      <c r="AP17" s="221"/>
      <c r="AQ17" s="221"/>
      <c r="AR17" s="153"/>
      <c r="AS17" s="153"/>
      <c r="AT17" s="153"/>
      <c r="AU17" s="153"/>
      <c r="AV17" s="153"/>
      <c r="AW17" s="153"/>
      <c r="AX17" s="153"/>
    </row>
    <row r="18" spans="1:50" ht="12" customHeight="1">
      <c r="A18" s="465"/>
      <c r="B18" s="225"/>
      <c r="C18" s="228" t="s">
        <v>18</v>
      </c>
      <c r="D18" s="227"/>
      <c r="E18" s="227">
        <f t="shared" si="1"/>
        <v>16522</v>
      </c>
      <c r="F18" s="227">
        <v>10694</v>
      </c>
      <c r="G18" s="227">
        <v>5828</v>
      </c>
      <c r="H18" s="227"/>
      <c r="I18" s="227">
        <v>3049</v>
      </c>
      <c r="J18" s="227">
        <v>1391</v>
      </c>
      <c r="K18"/>
      <c r="L18" s="227">
        <v>1584</v>
      </c>
      <c r="M18" s="227">
        <v>920</v>
      </c>
      <c r="N18"/>
      <c r="O18" s="227">
        <v>1330</v>
      </c>
      <c r="P18" s="227">
        <v>830</v>
      </c>
      <c r="Q18"/>
      <c r="R18" s="227">
        <v>1155</v>
      </c>
      <c r="S18" s="227">
        <v>652</v>
      </c>
      <c r="T18"/>
      <c r="U18" s="227">
        <v>649</v>
      </c>
      <c r="V18" s="227">
        <v>487</v>
      </c>
      <c r="W18"/>
      <c r="X18" s="227">
        <v>953</v>
      </c>
      <c r="Y18" s="227">
        <v>536</v>
      </c>
      <c r="Z18"/>
      <c r="AA18" s="227">
        <v>119</v>
      </c>
      <c r="AB18" s="227">
        <v>75</v>
      </c>
      <c r="AC18"/>
      <c r="AD18" s="227">
        <v>267</v>
      </c>
      <c r="AE18" s="227">
        <v>85</v>
      </c>
      <c r="AF18"/>
      <c r="AG18" s="227">
        <v>116</v>
      </c>
      <c r="AH18" s="227">
        <v>38</v>
      </c>
      <c r="AI18"/>
      <c r="AJ18" s="227">
        <v>1472</v>
      </c>
      <c r="AK18" s="227">
        <v>814</v>
      </c>
      <c r="AL18" s="215"/>
      <c r="AM18" s="215"/>
      <c r="AN18" s="153"/>
      <c r="AO18" s="153"/>
      <c r="AP18" s="221"/>
      <c r="AQ18" s="221"/>
      <c r="AR18" s="153"/>
      <c r="AS18" s="153"/>
      <c r="AT18" s="153"/>
      <c r="AU18" s="153"/>
      <c r="AV18" s="153"/>
      <c r="AW18" s="153"/>
      <c r="AX18" s="153"/>
    </row>
    <row r="19" spans="1:50" ht="12" customHeight="1">
      <c r="A19" s="465"/>
      <c r="B19" s="225"/>
      <c r="C19" s="228" t="s">
        <v>49</v>
      </c>
      <c r="D19" s="227"/>
      <c r="E19" s="227">
        <f t="shared" si="1"/>
        <v>23702</v>
      </c>
      <c r="F19" s="227">
        <v>14673</v>
      </c>
      <c r="G19" s="227">
        <v>9029</v>
      </c>
      <c r="H19" s="227"/>
      <c r="I19" s="227">
        <v>4303</v>
      </c>
      <c r="J19" s="227">
        <v>2304</v>
      </c>
      <c r="K19"/>
      <c r="L19" s="227">
        <v>2018</v>
      </c>
      <c r="M19" s="227">
        <v>1464</v>
      </c>
      <c r="N19"/>
      <c r="O19" s="227">
        <v>1814</v>
      </c>
      <c r="P19" s="227">
        <v>1277</v>
      </c>
      <c r="Q19"/>
      <c r="R19" s="227">
        <v>1618</v>
      </c>
      <c r="S19" s="227">
        <v>1030</v>
      </c>
      <c r="T19"/>
      <c r="U19" s="227">
        <v>781</v>
      </c>
      <c r="V19" s="227">
        <v>698</v>
      </c>
      <c r="W19"/>
      <c r="X19" s="227">
        <v>1381</v>
      </c>
      <c r="Y19" s="227">
        <v>770</v>
      </c>
      <c r="Z19"/>
      <c r="AA19" s="227">
        <v>190</v>
      </c>
      <c r="AB19" s="227">
        <v>101</v>
      </c>
      <c r="AC19"/>
      <c r="AD19" s="227">
        <v>374</v>
      </c>
      <c r="AE19" s="227">
        <v>122</v>
      </c>
      <c r="AF19"/>
      <c r="AG19" s="227">
        <v>240</v>
      </c>
      <c r="AH19" s="227">
        <v>64</v>
      </c>
      <c r="AI19"/>
      <c r="AJ19" s="227">
        <v>1954</v>
      </c>
      <c r="AK19" s="227">
        <v>1199</v>
      </c>
      <c r="AL19" s="215"/>
      <c r="AM19" s="215"/>
      <c r="AN19" s="153"/>
      <c r="AO19" s="153"/>
      <c r="AP19" s="221"/>
      <c r="AQ19" s="221"/>
      <c r="AR19" s="153"/>
      <c r="AS19" s="153"/>
      <c r="AT19" s="153"/>
      <c r="AU19" s="153"/>
      <c r="AV19" s="153"/>
      <c r="AW19" s="153"/>
      <c r="AX19" s="153"/>
    </row>
    <row r="20" spans="1:50" ht="12" customHeight="1">
      <c r="A20" s="465"/>
      <c r="B20" s="225"/>
      <c r="C20" s="228" t="s">
        <v>20</v>
      </c>
      <c r="D20" s="227"/>
      <c r="E20" s="227">
        <f t="shared" si="1"/>
        <v>5268</v>
      </c>
      <c r="F20" s="227">
        <v>4196</v>
      </c>
      <c r="G20" s="227">
        <v>1072</v>
      </c>
      <c r="H20" s="227"/>
      <c r="I20" s="227">
        <v>1267</v>
      </c>
      <c r="J20" s="227">
        <v>263</v>
      </c>
      <c r="K20"/>
      <c r="L20" s="227">
        <v>578</v>
      </c>
      <c r="M20" s="227">
        <v>189</v>
      </c>
      <c r="N20"/>
      <c r="O20" s="227">
        <v>455</v>
      </c>
      <c r="P20" s="227">
        <v>155</v>
      </c>
      <c r="Q20"/>
      <c r="R20" s="227">
        <v>459</v>
      </c>
      <c r="S20" s="227">
        <v>124</v>
      </c>
      <c r="T20"/>
      <c r="U20" s="227">
        <v>269</v>
      </c>
      <c r="V20" s="227">
        <v>89</v>
      </c>
      <c r="W20"/>
      <c r="X20" s="227">
        <v>418</v>
      </c>
      <c r="Y20" s="227">
        <v>90</v>
      </c>
      <c r="Z20"/>
      <c r="AA20" s="227">
        <v>148</v>
      </c>
      <c r="AB20" s="227">
        <v>53</v>
      </c>
      <c r="AC20"/>
      <c r="AD20" s="227">
        <v>126</v>
      </c>
      <c r="AE20" s="227">
        <v>13</v>
      </c>
      <c r="AF20"/>
      <c r="AG20" s="227">
        <v>113</v>
      </c>
      <c r="AH20" s="227">
        <v>7</v>
      </c>
      <c r="AI20"/>
      <c r="AJ20" s="227">
        <v>363</v>
      </c>
      <c r="AK20" s="227">
        <v>89</v>
      </c>
      <c r="AL20" s="215"/>
      <c r="AM20" s="215"/>
      <c r="AN20" s="153"/>
      <c r="AO20" s="153"/>
      <c r="AP20" s="221"/>
      <c r="AQ20" s="221"/>
      <c r="AR20" s="153"/>
      <c r="AS20" s="153"/>
      <c r="AT20" s="153"/>
      <c r="AU20" s="153"/>
      <c r="AV20" s="153"/>
      <c r="AW20" s="153"/>
      <c r="AX20" s="153"/>
    </row>
    <row r="21" spans="1:50" ht="12" customHeight="1">
      <c r="A21" s="465"/>
      <c r="B21" s="225"/>
      <c r="C21" s="228" t="s">
        <v>21</v>
      </c>
      <c r="D21" s="227"/>
      <c r="E21" s="227">
        <f t="shared" si="1"/>
        <v>16641</v>
      </c>
      <c r="F21" s="227">
        <v>12159</v>
      </c>
      <c r="G21" s="227">
        <v>4482</v>
      </c>
      <c r="H21" s="227"/>
      <c r="I21" s="227">
        <v>3416</v>
      </c>
      <c r="J21" s="227">
        <v>1118</v>
      </c>
      <c r="K21"/>
      <c r="L21" s="227">
        <v>1558</v>
      </c>
      <c r="M21" s="227">
        <v>625</v>
      </c>
      <c r="N21"/>
      <c r="O21" s="227">
        <v>1485</v>
      </c>
      <c r="P21" s="227">
        <v>590</v>
      </c>
      <c r="Q21"/>
      <c r="R21" s="227">
        <v>1281</v>
      </c>
      <c r="S21" s="227">
        <v>475</v>
      </c>
      <c r="T21"/>
      <c r="U21" s="227">
        <v>1026</v>
      </c>
      <c r="V21" s="227">
        <v>556</v>
      </c>
      <c r="W21"/>
      <c r="X21" s="227">
        <v>1287</v>
      </c>
      <c r="Y21" s="227">
        <v>437</v>
      </c>
      <c r="Z21"/>
      <c r="AA21" s="227">
        <v>171</v>
      </c>
      <c r="AB21" s="227">
        <v>57</v>
      </c>
      <c r="AC21"/>
      <c r="AD21" s="227">
        <v>322</v>
      </c>
      <c r="AE21" s="227">
        <v>68</v>
      </c>
      <c r="AF21"/>
      <c r="AG21" s="227">
        <v>287</v>
      </c>
      <c r="AH21" s="227">
        <v>35</v>
      </c>
      <c r="AI21"/>
      <c r="AJ21" s="227">
        <v>1326</v>
      </c>
      <c r="AK21" s="227">
        <v>521</v>
      </c>
      <c r="AL21" s="215"/>
      <c r="AM21" s="215"/>
      <c r="AN21" s="153"/>
      <c r="AO21" s="153"/>
      <c r="AP21" s="221"/>
      <c r="AQ21" s="221"/>
      <c r="AR21" s="153"/>
      <c r="AS21" s="153"/>
      <c r="AT21" s="153"/>
      <c r="AU21" s="153"/>
      <c r="AV21" s="153"/>
      <c r="AW21" s="153"/>
      <c r="AX21" s="153"/>
    </row>
    <row r="22" spans="1:50" ht="12" customHeight="1">
      <c r="A22" s="465"/>
      <c r="B22" s="225"/>
      <c r="C22" s="228" t="s">
        <v>22</v>
      </c>
      <c r="D22" s="227"/>
      <c r="E22" s="227">
        <f t="shared" si="1"/>
        <v>4598</v>
      </c>
      <c r="F22" s="227">
        <v>3491</v>
      </c>
      <c r="G22" s="227">
        <v>1107</v>
      </c>
      <c r="H22" s="227"/>
      <c r="I22" s="227">
        <v>906</v>
      </c>
      <c r="J22" s="227">
        <v>236</v>
      </c>
      <c r="K22"/>
      <c r="L22" s="227">
        <v>538</v>
      </c>
      <c r="M22" s="227">
        <v>224</v>
      </c>
      <c r="N22"/>
      <c r="O22" s="227">
        <v>438</v>
      </c>
      <c r="P22" s="227">
        <v>137</v>
      </c>
      <c r="Q22"/>
      <c r="R22" s="227">
        <v>405</v>
      </c>
      <c r="S22" s="227">
        <v>163</v>
      </c>
      <c r="T22"/>
      <c r="U22" s="227">
        <v>166</v>
      </c>
      <c r="V22" s="227">
        <v>86</v>
      </c>
      <c r="W22"/>
      <c r="X22" s="227">
        <v>408</v>
      </c>
      <c r="Y22" s="227">
        <v>88</v>
      </c>
      <c r="Z22"/>
      <c r="AA22" s="227">
        <v>78</v>
      </c>
      <c r="AB22" s="227">
        <v>24</v>
      </c>
      <c r="AC22"/>
      <c r="AD22" s="227">
        <v>104</v>
      </c>
      <c r="AE22" s="227">
        <v>19</v>
      </c>
      <c r="AF22"/>
      <c r="AG22" s="227">
        <v>63</v>
      </c>
      <c r="AH22" s="227">
        <v>12</v>
      </c>
      <c r="AI22"/>
      <c r="AJ22" s="227">
        <v>385</v>
      </c>
      <c r="AK22" s="227">
        <v>118</v>
      </c>
      <c r="AL22" s="215"/>
      <c r="AM22" s="215"/>
      <c r="AN22" s="153"/>
      <c r="AO22" s="153"/>
      <c r="AP22" s="221"/>
      <c r="AQ22" s="221"/>
      <c r="AR22" s="153"/>
      <c r="AS22" s="153"/>
      <c r="AT22" s="153"/>
      <c r="AU22" s="153"/>
      <c r="AV22" s="153"/>
      <c r="AW22" s="153"/>
      <c r="AX22" s="153"/>
    </row>
    <row r="23" spans="1:50" ht="12" customHeight="1">
      <c r="A23" s="465"/>
      <c r="B23" s="225"/>
      <c r="C23" s="228" t="s">
        <v>23</v>
      </c>
      <c r="D23" s="227"/>
      <c r="E23" s="227">
        <f t="shared" si="1"/>
        <v>6073</v>
      </c>
      <c r="F23" s="227">
        <v>4649</v>
      </c>
      <c r="G23" s="227">
        <v>1424</v>
      </c>
      <c r="H23" s="227"/>
      <c r="I23" s="227">
        <v>1270</v>
      </c>
      <c r="J23" s="227">
        <v>395</v>
      </c>
      <c r="K23"/>
      <c r="L23" s="227">
        <v>577</v>
      </c>
      <c r="M23" s="227">
        <v>191</v>
      </c>
      <c r="N23"/>
      <c r="O23" s="227">
        <v>562</v>
      </c>
      <c r="P23" s="227">
        <v>202</v>
      </c>
      <c r="Q23"/>
      <c r="R23" s="227">
        <v>447</v>
      </c>
      <c r="S23" s="227">
        <v>132</v>
      </c>
      <c r="T23"/>
      <c r="U23" s="227">
        <v>406</v>
      </c>
      <c r="V23" s="227">
        <v>167</v>
      </c>
      <c r="W23"/>
      <c r="X23" s="227">
        <v>385</v>
      </c>
      <c r="Y23" s="227">
        <v>103</v>
      </c>
      <c r="Z23"/>
      <c r="AA23" s="227">
        <v>154</v>
      </c>
      <c r="AB23" s="227">
        <v>30</v>
      </c>
      <c r="AC23"/>
      <c r="AD23" s="227">
        <v>166</v>
      </c>
      <c r="AE23" s="227">
        <v>28</v>
      </c>
      <c r="AF23"/>
      <c r="AG23" s="227">
        <v>137</v>
      </c>
      <c r="AH23" s="227">
        <v>13</v>
      </c>
      <c r="AI23"/>
      <c r="AJ23" s="227">
        <v>545</v>
      </c>
      <c r="AK23" s="227">
        <v>163</v>
      </c>
      <c r="AL23" s="215"/>
      <c r="AM23" s="215"/>
      <c r="AN23" s="153"/>
      <c r="AO23" s="153"/>
      <c r="AP23" s="221"/>
      <c r="AQ23" s="221"/>
      <c r="AR23" s="153"/>
      <c r="AS23" s="153"/>
      <c r="AT23" s="153"/>
      <c r="AU23" s="153"/>
      <c r="AV23" s="153"/>
      <c r="AW23" s="153"/>
      <c r="AX23" s="153"/>
    </row>
    <row r="24" spans="1:50" ht="12" customHeight="1">
      <c r="A24" s="465"/>
      <c r="B24" s="225"/>
      <c r="C24" s="228" t="s">
        <v>24</v>
      </c>
      <c r="D24" s="227"/>
      <c r="E24" s="227">
        <f t="shared" si="1"/>
        <v>45952</v>
      </c>
      <c r="F24" s="227">
        <v>32885</v>
      </c>
      <c r="G24" s="227">
        <v>13067</v>
      </c>
      <c r="H24" s="227"/>
      <c r="I24" s="227">
        <v>8619</v>
      </c>
      <c r="J24" s="227">
        <v>3101</v>
      </c>
      <c r="K24"/>
      <c r="L24" s="227">
        <v>4529</v>
      </c>
      <c r="M24" s="227">
        <v>2194</v>
      </c>
      <c r="N24"/>
      <c r="O24" s="227">
        <v>3642</v>
      </c>
      <c r="P24" s="227">
        <v>1750</v>
      </c>
      <c r="Q24"/>
      <c r="R24" s="227">
        <v>3441</v>
      </c>
      <c r="S24" s="227">
        <v>1352</v>
      </c>
      <c r="T24"/>
      <c r="U24" s="227">
        <v>3322</v>
      </c>
      <c r="V24" s="227">
        <v>1600</v>
      </c>
      <c r="W24"/>
      <c r="X24" s="227">
        <v>2994</v>
      </c>
      <c r="Y24" s="227">
        <v>1041</v>
      </c>
      <c r="Z24"/>
      <c r="AA24" s="227">
        <v>1511</v>
      </c>
      <c r="AB24" s="227">
        <v>538</v>
      </c>
      <c r="AC24"/>
      <c r="AD24" s="227">
        <v>766</v>
      </c>
      <c r="AE24" s="227">
        <v>156</v>
      </c>
      <c r="AF24"/>
      <c r="AG24" s="227">
        <v>869</v>
      </c>
      <c r="AH24" s="227">
        <v>140</v>
      </c>
      <c r="AI24"/>
      <c r="AJ24" s="227">
        <v>3192</v>
      </c>
      <c r="AK24" s="227">
        <v>1195</v>
      </c>
      <c r="AL24" s="215"/>
      <c r="AM24" s="215"/>
      <c r="AN24" s="153"/>
      <c r="AO24" s="153"/>
      <c r="AP24" s="221"/>
      <c r="AQ24" s="221"/>
      <c r="AR24" s="153"/>
      <c r="AS24" s="153"/>
      <c r="AT24" s="153"/>
      <c r="AU24" s="153"/>
      <c r="AV24" s="153"/>
      <c r="AW24" s="153"/>
      <c r="AX24" s="153"/>
    </row>
    <row r="25" spans="1:50" ht="12" customHeight="1">
      <c r="A25" s="465"/>
      <c r="B25" s="225"/>
      <c r="C25" s="228" t="s">
        <v>25</v>
      </c>
      <c r="D25" s="227"/>
      <c r="E25" s="227">
        <f t="shared" si="1"/>
        <v>37351</v>
      </c>
      <c r="F25" s="227">
        <v>26523</v>
      </c>
      <c r="G25" s="227">
        <v>10828</v>
      </c>
      <c r="H25" s="227"/>
      <c r="I25" s="227">
        <v>7881</v>
      </c>
      <c r="J25" s="227">
        <v>2953</v>
      </c>
      <c r="K25"/>
      <c r="L25" s="227">
        <v>3565</v>
      </c>
      <c r="M25" s="227">
        <v>1531</v>
      </c>
      <c r="N25"/>
      <c r="O25" s="227">
        <v>3295</v>
      </c>
      <c r="P25" s="227">
        <v>1552</v>
      </c>
      <c r="Q25"/>
      <c r="R25" s="227">
        <v>2655</v>
      </c>
      <c r="S25" s="227">
        <v>1108</v>
      </c>
      <c r="T25"/>
      <c r="U25" s="227">
        <v>1851</v>
      </c>
      <c r="V25" s="227">
        <v>1006</v>
      </c>
      <c r="W25"/>
      <c r="X25" s="227">
        <v>2406</v>
      </c>
      <c r="Y25" s="227">
        <v>903</v>
      </c>
      <c r="Z25"/>
      <c r="AA25" s="227">
        <v>345</v>
      </c>
      <c r="AB25" s="227">
        <v>139</v>
      </c>
      <c r="AC25"/>
      <c r="AD25" s="227">
        <v>711</v>
      </c>
      <c r="AE25" s="227">
        <v>170</v>
      </c>
      <c r="AF25"/>
      <c r="AG25" s="227">
        <v>489</v>
      </c>
      <c r="AH25" s="227">
        <v>73</v>
      </c>
      <c r="AI25"/>
      <c r="AJ25" s="227">
        <v>3325</v>
      </c>
      <c r="AK25" s="227">
        <v>1393</v>
      </c>
      <c r="AL25" s="215"/>
      <c r="AM25" s="215"/>
      <c r="AN25" s="153"/>
      <c r="AO25" s="153"/>
      <c r="AP25" s="221"/>
      <c r="AQ25" s="221"/>
      <c r="AR25" s="153"/>
      <c r="AS25" s="153"/>
      <c r="AT25" s="153"/>
      <c r="AU25" s="153"/>
      <c r="AV25" s="153"/>
      <c r="AW25" s="153"/>
      <c r="AX25" s="153"/>
    </row>
    <row r="26" spans="1:50" ht="12" customHeight="1">
      <c r="A26" s="465"/>
      <c r="B26" s="225"/>
      <c r="C26" s="228" t="s">
        <v>26</v>
      </c>
      <c r="D26" s="227"/>
      <c r="E26" s="227">
        <f t="shared" si="1"/>
        <v>16043</v>
      </c>
      <c r="F26" s="227">
        <v>11148</v>
      </c>
      <c r="G26" s="227">
        <v>4895</v>
      </c>
      <c r="H26" s="227"/>
      <c r="I26" s="227">
        <v>3490</v>
      </c>
      <c r="J26" s="227">
        <v>1386</v>
      </c>
      <c r="K26"/>
      <c r="L26" s="227">
        <v>1390</v>
      </c>
      <c r="M26" s="227">
        <v>688</v>
      </c>
      <c r="N26"/>
      <c r="O26" s="227">
        <v>1281</v>
      </c>
      <c r="P26" s="227">
        <v>686</v>
      </c>
      <c r="Q26"/>
      <c r="R26" s="227">
        <v>1027</v>
      </c>
      <c r="S26" s="227">
        <v>441</v>
      </c>
      <c r="T26"/>
      <c r="U26" s="227">
        <v>881</v>
      </c>
      <c r="V26" s="227">
        <v>530</v>
      </c>
      <c r="W26"/>
      <c r="X26" s="227">
        <v>947</v>
      </c>
      <c r="Y26" s="227">
        <v>413</v>
      </c>
      <c r="Z26"/>
      <c r="AA26" s="227">
        <v>215</v>
      </c>
      <c r="AB26" s="227">
        <v>62</v>
      </c>
      <c r="AC26"/>
      <c r="AD26" s="227">
        <v>296</v>
      </c>
      <c r="AE26" s="227">
        <v>41</v>
      </c>
      <c r="AF26"/>
      <c r="AG26" s="227">
        <v>243</v>
      </c>
      <c r="AH26" s="227">
        <v>40</v>
      </c>
      <c r="AI26"/>
      <c r="AJ26" s="227">
        <v>1378</v>
      </c>
      <c r="AK26" s="227">
        <v>608</v>
      </c>
      <c r="AL26" s="215"/>
      <c r="AM26" s="215"/>
      <c r="AN26" s="153"/>
      <c r="AO26" s="153"/>
      <c r="AP26" s="221"/>
      <c r="AQ26" s="221"/>
      <c r="AR26" s="153"/>
      <c r="AS26" s="153"/>
      <c r="AT26" s="153"/>
      <c r="AU26" s="153"/>
      <c r="AV26" s="153"/>
      <c r="AW26" s="153"/>
      <c r="AX26" s="153"/>
    </row>
    <row r="27" spans="1:50" ht="12" customHeight="1">
      <c r="A27" s="465"/>
      <c r="B27" s="225"/>
      <c r="C27" s="228" t="s">
        <v>27</v>
      </c>
      <c r="D27" s="227"/>
      <c r="E27" s="227">
        <f t="shared" si="1"/>
        <v>11934</v>
      </c>
      <c r="F27" s="227">
        <v>9228</v>
      </c>
      <c r="G27" s="227">
        <v>2706</v>
      </c>
      <c r="H27" s="227"/>
      <c r="I27" s="227">
        <v>1781</v>
      </c>
      <c r="J27" s="227">
        <v>489</v>
      </c>
      <c r="K27"/>
      <c r="L27" s="227">
        <v>1088</v>
      </c>
      <c r="M27" s="227">
        <v>379</v>
      </c>
      <c r="N27"/>
      <c r="O27" s="227">
        <v>909</v>
      </c>
      <c r="P27" s="227">
        <v>308</v>
      </c>
      <c r="Q27"/>
      <c r="R27" s="227">
        <v>790</v>
      </c>
      <c r="S27" s="227">
        <v>204</v>
      </c>
      <c r="T27"/>
      <c r="U27" s="227">
        <v>942</v>
      </c>
      <c r="V27" s="227">
        <v>379</v>
      </c>
      <c r="W27"/>
      <c r="X27" s="227">
        <v>699</v>
      </c>
      <c r="Y27" s="227">
        <v>206</v>
      </c>
      <c r="Z27"/>
      <c r="AA27" s="227">
        <v>233</v>
      </c>
      <c r="AB27" s="227">
        <v>64</v>
      </c>
      <c r="AC27"/>
      <c r="AD27" s="227">
        <v>248</v>
      </c>
      <c r="AE27" s="227">
        <v>36</v>
      </c>
      <c r="AF27"/>
      <c r="AG27" s="227">
        <v>271</v>
      </c>
      <c r="AH27" s="227">
        <v>33</v>
      </c>
      <c r="AI27"/>
      <c r="AJ27" s="227">
        <v>2267</v>
      </c>
      <c r="AK27" s="227">
        <v>608</v>
      </c>
      <c r="AL27" s="215"/>
      <c r="AM27" s="215"/>
      <c r="AN27" s="153"/>
      <c r="AO27" s="153"/>
      <c r="AP27" s="221"/>
      <c r="AQ27" s="221"/>
      <c r="AR27" s="153"/>
      <c r="AS27" s="153"/>
      <c r="AT27" s="153"/>
      <c r="AU27" s="153"/>
      <c r="AV27" s="153"/>
      <c r="AW27" s="153"/>
      <c r="AX27" s="153"/>
    </row>
    <row r="28" spans="1:50" ht="12" customHeight="1">
      <c r="A28" s="465"/>
      <c r="B28" s="225"/>
      <c r="C28" s="228" t="s">
        <v>28</v>
      </c>
      <c r="D28" s="227"/>
      <c r="E28" s="227">
        <f t="shared" si="1"/>
        <v>5497</v>
      </c>
      <c r="F28" s="227">
        <v>3784</v>
      </c>
      <c r="G28" s="227">
        <v>1713</v>
      </c>
      <c r="H28" s="227"/>
      <c r="I28" s="227">
        <v>919</v>
      </c>
      <c r="J28" s="227">
        <v>358</v>
      </c>
      <c r="K28"/>
      <c r="L28" s="227">
        <v>535</v>
      </c>
      <c r="M28" s="227">
        <v>271</v>
      </c>
      <c r="N28"/>
      <c r="O28" s="227">
        <v>464</v>
      </c>
      <c r="P28" s="227">
        <v>246</v>
      </c>
      <c r="Q28"/>
      <c r="R28" s="227">
        <v>443</v>
      </c>
      <c r="S28" s="227">
        <v>209</v>
      </c>
      <c r="T28"/>
      <c r="U28" s="227">
        <v>301</v>
      </c>
      <c r="V28" s="227">
        <v>164</v>
      </c>
      <c r="W28"/>
      <c r="X28" s="227">
        <v>322</v>
      </c>
      <c r="Y28" s="227">
        <v>126</v>
      </c>
      <c r="Z28"/>
      <c r="AA28" s="227">
        <v>107</v>
      </c>
      <c r="AB28" s="227">
        <v>42</v>
      </c>
      <c r="AC28"/>
      <c r="AD28" s="227">
        <v>112</v>
      </c>
      <c r="AE28" s="227">
        <v>31</v>
      </c>
      <c r="AF28"/>
      <c r="AG28" s="227">
        <v>76</v>
      </c>
      <c r="AH28" s="227">
        <v>15</v>
      </c>
      <c r="AI28"/>
      <c r="AJ28" s="227">
        <v>505</v>
      </c>
      <c r="AK28" s="227">
        <v>251</v>
      </c>
      <c r="AL28" s="215"/>
      <c r="AM28" s="215"/>
      <c r="AN28" s="153"/>
      <c r="AO28" s="153"/>
      <c r="AP28" s="221"/>
      <c r="AQ28" s="221"/>
      <c r="AR28" s="153"/>
      <c r="AS28" s="153"/>
      <c r="AT28" s="153"/>
      <c r="AU28" s="153"/>
      <c r="AV28" s="153"/>
      <c r="AW28" s="153"/>
      <c r="AX28" s="153"/>
    </row>
    <row r="29" spans="1:50" ht="12" customHeight="1">
      <c r="A29" s="465"/>
      <c r="B29" s="225"/>
      <c r="C29" s="228" t="s">
        <v>29</v>
      </c>
      <c r="D29" s="227"/>
      <c r="E29" s="227">
        <f t="shared" si="1"/>
        <v>5671</v>
      </c>
      <c r="F29" s="227">
        <v>4104</v>
      </c>
      <c r="G29" s="227">
        <v>1567</v>
      </c>
      <c r="H29" s="227"/>
      <c r="I29" s="227">
        <v>902</v>
      </c>
      <c r="J29" s="227">
        <v>290</v>
      </c>
      <c r="K29"/>
      <c r="L29" s="227">
        <v>626</v>
      </c>
      <c r="M29" s="227">
        <v>314</v>
      </c>
      <c r="N29"/>
      <c r="O29" s="227">
        <v>286</v>
      </c>
      <c r="P29" s="227">
        <v>122</v>
      </c>
      <c r="Q29"/>
      <c r="R29" s="227">
        <v>426</v>
      </c>
      <c r="S29" s="227">
        <v>139</v>
      </c>
      <c r="T29"/>
      <c r="U29" s="227">
        <v>483</v>
      </c>
      <c r="V29" s="227">
        <v>242</v>
      </c>
      <c r="W29"/>
      <c r="X29" s="227">
        <v>344</v>
      </c>
      <c r="Y29" s="227">
        <v>134</v>
      </c>
      <c r="Z29"/>
      <c r="AA29" s="227">
        <v>378</v>
      </c>
      <c r="AB29" s="227">
        <v>129</v>
      </c>
      <c r="AC29"/>
      <c r="AD29" s="227">
        <v>118</v>
      </c>
      <c r="AE29" s="227">
        <v>24</v>
      </c>
      <c r="AF29"/>
      <c r="AG29" s="227">
        <v>131</v>
      </c>
      <c r="AH29" s="227">
        <v>20</v>
      </c>
      <c r="AI29"/>
      <c r="AJ29" s="227">
        <v>410</v>
      </c>
      <c r="AK29" s="227">
        <v>153</v>
      </c>
      <c r="AL29" s="215"/>
      <c r="AM29" s="215"/>
      <c r="AN29" s="153"/>
      <c r="AO29" s="153"/>
      <c r="AP29" s="221"/>
      <c r="AQ29" s="221"/>
      <c r="AR29" s="153"/>
      <c r="AS29" s="153"/>
      <c r="AT29" s="153"/>
      <c r="AU29" s="153"/>
      <c r="AV29" s="153"/>
      <c r="AW29" s="153"/>
      <c r="AX29" s="153"/>
    </row>
    <row r="30" spans="1:50" ht="12" customHeight="1">
      <c r="A30" s="465"/>
      <c r="B30" s="225"/>
      <c r="C30" s="228" t="s">
        <v>30</v>
      </c>
      <c r="D30" s="227"/>
      <c r="E30" s="227">
        <f t="shared" si="1"/>
        <v>30471</v>
      </c>
      <c r="F30" s="227">
        <v>21682</v>
      </c>
      <c r="G30" s="227">
        <v>8789</v>
      </c>
      <c r="H30" s="227"/>
      <c r="I30" s="227">
        <v>7712</v>
      </c>
      <c r="J30" s="227">
        <v>2375</v>
      </c>
      <c r="K30"/>
      <c r="L30" s="227">
        <v>2713</v>
      </c>
      <c r="M30" s="227">
        <v>1460</v>
      </c>
      <c r="N30"/>
      <c r="O30" s="227">
        <v>2055</v>
      </c>
      <c r="P30" s="227">
        <v>994</v>
      </c>
      <c r="Q30"/>
      <c r="R30" s="227">
        <v>1900</v>
      </c>
      <c r="S30" s="227">
        <v>903</v>
      </c>
      <c r="T30"/>
      <c r="U30" s="227">
        <v>1100</v>
      </c>
      <c r="V30" s="227">
        <v>697</v>
      </c>
      <c r="W30"/>
      <c r="X30" s="227">
        <v>2002</v>
      </c>
      <c r="Y30" s="227">
        <v>802</v>
      </c>
      <c r="Z30"/>
      <c r="AA30" s="227">
        <v>1006</v>
      </c>
      <c r="AB30" s="227">
        <v>440</v>
      </c>
      <c r="AC30"/>
      <c r="AD30" s="227">
        <v>431</v>
      </c>
      <c r="AE30" s="227">
        <v>96</v>
      </c>
      <c r="AF30"/>
      <c r="AG30" s="227">
        <v>628</v>
      </c>
      <c r="AH30" s="227">
        <v>98</v>
      </c>
      <c r="AI30"/>
      <c r="AJ30" s="227">
        <v>2135</v>
      </c>
      <c r="AK30" s="227">
        <v>924</v>
      </c>
      <c r="AL30" s="215"/>
      <c r="AM30" s="215"/>
      <c r="AN30" s="153"/>
      <c r="AO30" s="153"/>
      <c r="AP30" s="221"/>
      <c r="AQ30" s="221"/>
      <c r="AR30" s="153"/>
      <c r="AS30" s="153"/>
      <c r="AT30" s="153"/>
      <c r="AU30" s="153"/>
      <c r="AV30" s="153"/>
      <c r="AW30" s="153"/>
      <c r="AX30" s="153"/>
    </row>
    <row r="31" spans="1:50" ht="12" customHeight="1">
      <c r="A31" s="465"/>
      <c r="B31" s="225"/>
      <c r="C31" s="228" t="s">
        <v>31</v>
      </c>
      <c r="D31" s="227"/>
      <c r="E31" s="227">
        <f t="shared" si="1"/>
        <v>5108</v>
      </c>
      <c r="F31" s="227">
        <v>4084</v>
      </c>
      <c r="G31" s="227">
        <v>1024</v>
      </c>
      <c r="H31" s="227"/>
      <c r="I31" s="227">
        <v>967</v>
      </c>
      <c r="J31" s="227">
        <v>226</v>
      </c>
      <c r="K31"/>
      <c r="L31" s="227">
        <v>520</v>
      </c>
      <c r="M31" s="227">
        <v>184</v>
      </c>
      <c r="N31"/>
      <c r="O31" s="227">
        <v>478</v>
      </c>
      <c r="P31" s="227">
        <v>122</v>
      </c>
      <c r="Q31"/>
      <c r="R31" s="227">
        <v>511</v>
      </c>
      <c r="S31" s="227">
        <v>118</v>
      </c>
      <c r="T31"/>
      <c r="U31" s="227">
        <v>473</v>
      </c>
      <c r="V31" s="227">
        <v>143</v>
      </c>
      <c r="W31"/>
      <c r="X31" s="227">
        <v>442</v>
      </c>
      <c r="Y31" s="227">
        <v>102</v>
      </c>
      <c r="Z31"/>
      <c r="AA31" s="227">
        <v>108</v>
      </c>
      <c r="AB31" s="227">
        <v>35</v>
      </c>
      <c r="AC31"/>
      <c r="AD31" s="227">
        <v>126</v>
      </c>
      <c r="AE31" s="227">
        <v>25</v>
      </c>
      <c r="AF31"/>
      <c r="AG31" s="227">
        <v>244</v>
      </c>
      <c r="AH31" s="227">
        <v>26</v>
      </c>
      <c r="AI31"/>
      <c r="AJ31" s="227">
        <v>215</v>
      </c>
      <c r="AK31" s="227">
        <v>43</v>
      </c>
      <c r="AL31" s="215"/>
      <c r="AM31" s="215"/>
      <c r="AN31" s="153"/>
      <c r="AO31" s="153"/>
      <c r="AP31" s="221"/>
      <c r="AQ31" s="221"/>
      <c r="AR31" s="153"/>
      <c r="AS31" s="153"/>
      <c r="AT31" s="153"/>
      <c r="AU31" s="153"/>
      <c r="AV31" s="153"/>
      <c r="AW31" s="153"/>
      <c r="AX31" s="153"/>
    </row>
    <row r="32" spans="1:50" ht="12" customHeight="1">
      <c r="A32" s="465"/>
      <c r="B32" s="225"/>
      <c r="C32" s="228" t="s">
        <v>32</v>
      </c>
      <c r="D32" s="227"/>
      <c r="E32" s="227">
        <f t="shared" si="1"/>
        <v>12829</v>
      </c>
      <c r="F32" s="227">
        <v>9139</v>
      </c>
      <c r="G32" s="227">
        <v>3690</v>
      </c>
      <c r="H32" s="227"/>
      <c r="I32" s="227">
        <v>2459</v>
      </c>
      <c r="J32" s="227">
        <v>907</v>
      </c>
      <c r="K32"/>
      <c r="L32" s="227">
        <v>1165</v>
      </c>
      <c r="M32" s="227">
        <v>486</v>
      </c>
      <c r="N32"/>
      <c r="O32" s="227">
        <v>1228</v>
      </c>
      <c r="P32" s="227">
        <v>589</v>
      </c>
      <c r="Q32"/>
      <c r="R32" s="227">
        <v>902</v>
      </c>
      <c r="S32" s="227">
        <v>392</v>
      </c>
      <c r="T32"/>
      <c r="U32" s="227">
        <v>951</v>
      </c>
      <c r="V32" s="227">
        <v>450</v>
      </c>
      <c r="W32"/>
      <c r="X32" s="227">
        <v>786</v>
      </c>
      <c r="Y32" s="227">
        <v>284</v>
      </c>
      <c r="Z32"/>
      <c r="AA32" s="227">
        <v>416</v>
      </c>
      <c r="AB32" s="227">
        <v>188</v>
      </c>
      <c r="AC32"/>
      <c r="AD32" s="227">
        <v>252</v>
      </c>
      <c r="AE32" s="227">
        <v>58</v>
      </c>
      <c r="AF32"/>
      <c r="AG32" s="227">
        <v>380</v>
      </c>
      <c r="AH32" s="227">
        <v>73</v>
      </c>
      <c r="AI32"/>
      <c r="AJ32" s="227">
        <v>600</v>
      </c>
      <c r="AK32" s="227">
        <v>263</v>
      </c>
      <c r="AL32" s="215"/>
      <c r="AM32" s="215"/>
      <c r="AN32" s="153"/>
      <c r="AO32" s="153"/>
      <c r="AP32" s="221"/>
      <c r="AQ32" s="221"/>
      <c r="AR32" s="153"/>
      <c r="AS32" s="153"/>
      <c r="AT32" s="153"/>
      <c r="AU32" s="153"/>
      <c r="AV32" s="153"/>
      <c r="AW32" s="153"/>
      <c r="AX32" s="153"/>
    </row>
    <row r="33" spans="1:50" ht="12" customHeight="1">
      <c r="A33" s="465"/>
      <c r="B33" s="225"/>
      <c r="C33" s="228" t="s">
        <v>33</v>
      </c>
      <c r="D33" s="227"/>
      <c r="E33" s="227">
        <f t="shared" si="1"/>
        <v>8225</v>
      </c>
      <c r="F33" s="227">
        <v>5695</v>
      </c>
      <c r="G33" s="227">
        <v>2530</v>
      </c>
      <c r="H33" s="227"/>
      <c r="I33" s="227">
        <v>1771</v>
      </c>
      <c r="J33" s="227">
        <v>724</v>
      </c>
      <c r="K33"/>
      <c r="L33" s="227">
        <v>666</v>
      </c>
      <c r="M33" s="227">
        <v>348</v>
      </c>
      <c r="N33"/>
      <c r="O33" s="227">
        <v>667</v>
      </c>
      <c r="P33" s="227">
        <v>330</v>
      </c>
      <c r="Q33"/>
      <c r="R33" s="227">
        <v>531</v>
      </c>
      <c r="S33" s="227">
        <v>247</v>
      </c>
      <c r="T33"/>
      <c r="U33" s="227">
        <v>579</v>
      </c>
      <c r="V33" s="227">
        <v>286</v>
      </c>
      <c r="W33"/>
      <c r="X33" s="227">
        <v>582</v>
      </c>
      <c r="Y33" s="227">
        <v>269</v>
      </c>
      <c r="Z33"/>
      <c r="AA33" s="227">
        <v>79</v>
      </c>
      <c r="AB33" s="227">
        <v>27</v>
      </c>
      <c r="AC33"/>
      <c r="AD33" s="227">
        <v>134</v>
      </c>
      <c r="AE33" s="227">
        <v>45</v>
      </c>
      <c r="AF33"/>
      <c r="AG33" s="227">
        <v>198</v>
      </c>
      <c r="AH33" s="227">
        <v>34</v>
      </c>
      <c r="AI33"/>
      <c r="AJ33" s="227">
        <v>488</v>
      </c>
      <c r="AK33" s="227">
        <v>220</v>
      </c>
      <c r="AL33" s="215"/>
      <c r="AM33" s="215"/>
      <c r="AN33" s="153"/>
      <c r="AO33" s="153"/>
      <c r="AP33" s="221"/>
      <c r="AQ33" s="221"/>
      <c r="AR33" s="153"/>
      <c r="AS33" s="153"/>
      <c r="AT33" s="153"/>
      <c r="AU33" s="153"/>
      <c r="AV33" s="153"/>
      <c r="AW33" s="153"/>
      <c r="AX33" s="153"/>
    </row>
    <row r="34" spans="1:50" ht="12" customHeight="1">
      <c r="A34" s="465"/>
      <c r="B34" s="225"/>
      <c r="C34" s="228" t="s">
        <v>34</v>
      </c>
      <c r="D34" s="227"/>
      <c r="E34" s="227">
        <f t="shared" si="1"/>
        <v>7594</v>
      </c>
      <c r="F34" s="227">
        <v>4870</v>
      </c>
      <c r="G34" s="227">
        <v>2724</v>
      </c>
      <c r="H34" s="227"/>
      <c r="I34" s="227">
        <v>1504</v>
      </c>
      <c r="J34" s="227">
        <v>605</v>
      </c>
      <c r="K34"/>
      <c r="L34" s="227">
        <v>538</v>
      </c>
      <c r="M34" s="227">
        <v>427</v>
      </c>
      <c r="N34"/>
      <c r="O34" s="227">
        <v>486</v>
      </c>
      <c r="P34" s="227">
        <v>231</v>
      </c>
      <c r="Q34"/>
      <c r="R34" s="227">
        <v>420</v>
      </c>
      <c r="S34" s="227">
        <v>353</v>
      </c>
      <c r="T34"/>
      <c r="U34" s="227">
        <v>241</v>
      </c>
      <c r="V34" s="227">
        <v>282</v>
      </c>
      <c r="W34"/>
      <c r="X34" s="227">
        <v>431</v>
      </c>
      <c r="Y34" s="227">
        <v>220</v>
      </c>
      <c r="Z34"/>
      <c r="AA34" s="227">
        <v>49</v>
      </c>
      <c r="AB34" s="227">
        <v>16</v>
      </c>
      <c r="AC34"/>
      <c r="AD34" s="227">
        <v>75</v>
      </c>
      <c r="AE34" s="227">
        <v>45</v>
      </c>
      <c r="AF34"/>
      <c r="AG34" s="227">
        <v>90</v>
      </c>
      <c r="AH34" s="227">
        <v>16</v>
      </c>
      <c r="AI34"/>
      <c r="AJ34" s="227">
        <v>1036</v>
      </c>
      <c r="AK34" s="227">
        <v>529</v>
      </c>
      <c r="AL34" s="215"/>
      <c r="AM34" s="215"/>
      <c r="AN34" s="153"/>
      <c r="AO34" s="153"/>
      <c r="AP34" s="221"/>
      <c r="AQ34" s="221"/>
      <c r="AR34" s="153"/>
      <c r="AS34" s="153"/>
      <c r="AT34" s="153"/>
      <c r="AU34" s="153"/>
      <c r="AV34" s="153"/>
      <c r="AW34" s="153"/>
      <c r="AX34" s="153"/>
    </row>
    <row r="35" spans="1:50" ht="12" customHeight="1">
      <c r="A35" s="465"/>
      <c r="B35" s="225"/>
      <c r="C35" s="228" t="s">
        <v>35</v>
      </c>
      <c r="D35" s="227"/>
      <c r="E35" s="227">
        <f t="shared" si="1"/>
        <v>7855</v>
      </c>
      <c r="F35" s="227">
        <v>5663</v>
      </c>
      <c r="G35" s="227">
        <v>2192</v>
      </c>
      <c r="H35" s="227"/>
      <c r="I35" s="227">
        <v>1419</v>
      </c>
      <c r="J35" s="227">
        <v>572</v>
      </c>
      <c r="K35"/>
      <c r="L35" s="227">
        <v>622</v>
      </c>
      <c r="M35" s="227">
        <v>268</v>
      </c>
      <c r="N35"/>
      <c r="O35" s="227">
        <v>481</v>
      </c>
      <c r="P35" s="227">
        <v>198</v>
      </c>
      <c r="Q35"/>
      <c r="R35" s="227">
        <v>460</v>
      </c>
      <c r="S35" s="227">
        <v>155</v>
      </c>
      <c r="T35"/>
      <c r="U35" s="227">
        <v>482</v>
      </c>
      <c r="V35" s="227">
        <v>205</v>
      </c>
      <c r="W35"/>
      <c r="X35" s="227">
        <v>473</v>
      </c>
      <c r="Y35" s="227">
        <v>184</v>
      </c>
      <c r="Z35"/>
      <c r="AA35" s="227">
        <v>384</v>
      </c>
      <c r="AB35" s="227">
        <v>180</v>
      </c>
      <c r="AC35"/>
      <c r="AD35" s="227">
        <v>112</v>
      </c>
      <c r="AE35" s="227">
        <v>17</v>
      </c>
      <c r="AF35"/>
      <c r="AG35" s="227">
        <v>139</v>
      </c>
      <c r="AH35" s="227">
        <v>22</v>
      </c>
      <c r="AI35"/>
      <c r="AJ35" s="227">
        <v>1091</v>
      </c>
      <c r="AK35" s="227">
        <v>391</v>
      </c>
      <c r="AL35" s="215"/>
      <c r="AM35" s="215"/>
      <c r="AN35" s="153"/>
      <c r="AO35" s="153"/>
      <c r="AP35" s="221"/>
      <c r="AQ35" s="221"/>
      <c r="AR35" s="153"/>
      <c r="AS35" s="153"/>
      <c r="AT35" s="153"/>
      <c r="AU35" s="153"/>
      <c r="AV35" s="153"/>
      <c r="AW35" s="153"/>
      <c r="AX35" s="153"/>
    </row>
    <row r="36" spans="1:50" ht="12" customHeight="1">
      <c r="A36" s="465"/>
      <c r="B36" s="225"/>
      <c r="C36" s="228" t="s">
        <v>36</v>
      </c>
      <c r="D36" s="227"/>
      <c r="E36" s="227">
        <f t="shared" si="1"/>
        <v>14150</v>
      </c>
      <c r="F36" s="227">
        <v>10584</v>
      </c>
      <c r="G36" s="227">
        <v>3566</v>
      </c>
      <c r="H36" s="227"/>
      <c r="I36" s="227">
        <v>2643</v>
      </c>
      <c r="J36" s="227">
        <v>654</v>
      </c>
      <c r="K36"/>
      <c r="L36" s="227">
        <v>1514</v>
      </c>
      <c r="M36" s="227">
        <v>664</v>
      </c>
      <c r="N36"/>
      <c r="O36" s="227">
        <v>1003</v>
      </c>
      <c r="P36" s="227">
        <v>474</v>
      </c>
      <c r="Q36"/>
      <c r="R36" s="227">
        <v>1232</v>
      </c>
      <c r="S36" s="227">
        <v>400</v>
      </c>
      <c r="T36"/>
      <c r="U36" s="227">
        <v>1405</v>
      </c>
      <c r="V36" s="227">
        <v>596</v>
      </c>
      <c r="W36"/>
      <c r="X36" s="227">
        <v>1018</v>
      </c>
      <c r="Y36" s="227">
        <v>339</v>
      </c>
      <c r="Z36"/>
      <c r="AA36" s="227">
        <v>380</v>
      </c>
      <c r="AB36" s="227">
        <v>139</v>
      </c>
      <c r="AC36"/>
      <c r="AD36" s="227">
        <v>347</v>
      </c>
      <c r="AE36" s="227">
        <v>58</v>
      </c>
      <c r="AF36"/>
      <c r="AG36" s="227">
        <v>388</v>
      </c>
      <c r="AH36" s="227">
        <v>40</v>
      </c>
      <c r="AI36"/>
      <c r="AJ36" s="227">
        <v>654</v>
      </c>
      <c r="AK36" s="227">
        <v>202</v>
      </c>
      <c r="AL36" s="215"/>
      <c r="AM36" s="215"/>
      <c r="AN36" s="153"/>
      <c r="AO36" s="153"/>
      <c r="AP36" s="221"/>
      <c r="AQ36" s="221"/>
      <c r="AR36" s="153"/>
      <c r="AS36" s="153"/>
      <c r="AT36" s="153"/>
      <c r="AU36" s="153"/>
      <c r="AV36" s="153"/>
      <c r="AW36" s="153"/>
      <c r="AX36" s="153"/>
    </row>
    <row r="37" spans="1:50" ht="12" customHeight="1">
      <c r="A37" s="465"/>
      <c r="B37" s="225"/>
      <c r="C37" s="228" t="s">
        <v>37</v>
      </c>
      <c r="D37" s="227"/>
      <c r="E37" s="227">
        <f t="shared" si="1"/>
        <v>16226</v>
      </c>
      <c r="F37" s="227">
        <v>11566</v>
      </c>
      <c r="G37" s="227">
        <v>4660</v>
      </c>
      <c r="H37" s="227"/>
      <c r="I37" s="227">
        <v>3112</v>
      </c>
      <c r="J37" s="227">
        <v>1034</v>
      </c>
      <c r="K37"/>
      <c r="L37" s="227">
        <v>1409</v>
      </c>
      <c r="M37" s="227">
        <v>633</v>
      </c>
      <c r="N37"/>
      <c r="O37" s="227">
        <v>1022</v>
      </c>
      <c r="P37" s="227">
        <v>566</v>
      </c>
      <c r="Q37"/>
      <c r="R37" s="227">
        <v>1039</v>
      </c>
      <c r="S37" s="227">
        <v>452</v>
      </c>
      <c r="T37"/>
      <c r="U37" s="227">
        <v>1500</v>
      </c>
      <c r="V37" s="227">
        <v>710</v>
      </c>
      <c r="W37"/>
      <c r="X37" s="227">
        <v>1059</v>
      </c>
      <c r="Y37" s="227">
        <v>446</v>
      </c>
      <c r="Z37"/>
      <c r="AA37" s="227">
        <v>393</v>
      </c>
      <c r="AB37" s="227">
        <v>165</v>
      </c>
      <c r="AC37"/>
      <c r="AD37" s="227">
        <v>306</v>
      </c>
      <c r="AE37" s="227">
        <v>59</v>
      </c>
      <c r="AF37"/>
      <c r="AG37" s="227">
        <v>387</v>
      </c>
      <c r="AH37" s="227">
        <v>71</v>
      </c>
      <c r="AI37"/>
      <c r="AJ37" s="227">
        <v>1339</v>
      </c>
      <c r="AK37" s="227">
        <v>524</v>
      </c>
      <c r="AL37" s="215"/>
      <c r="AM37" s="215"/>
      <c r="AN37" s="153"/>
      <c r="AO37" s="153"/>
      <c r="AP37" s="221"/>
      <c r="AQ37" s="221"/>
      <c r="AR37" s="153"/>
      <c r="AS37" s="153"/>
      <c r="AT37" s="153"/>
      <c r="AU37" s="153"/>
      <c r="AV37" s="153"/>
      <c r="AW37" s="153"/>
      <c r="AX37" s="153"/>
    </row>
    <row r="38" spans="1:50" ht="12" customHeight="1">
      <c r="A38" s="465"/>
      <c r="B38" s="225"/>
      <c r="C38" s="228" t="s">
        <v>38</v>
      </c>
      <c r="D38" s="227"/>
      <c r="E38" s="227">
        <f t="shared" si="1"/>
        <v>3581</v>
      </c>
      <c r="F38" s="227">
        <v>2927</v>
      </c>
      <c r="G38" s="227">
        <v>654</v>
      </c>
      <c r="H38" s="227"/>
      <c r="I38" s="227">
        <v>816</v>
      </c>
      <c r="J38" s="227">
        <v>142</v>
      </c>
      <c r="K38"/>
      <c r="L38" s="227">
        <v>396</v>
      </c>
      <c r="M38" s="227">
        <v>111</v>
      </c>
      <c r="N38"/>
      <c r="O38" s="227">
        <v>341</v>
      </c>
      <c r="P38" s="227">
        <v>94</v>
      </c>
      <c r="Q38"/>
      <c r="R38" s="227">
        <v>318</v>
      </c>
      <c r="S38" s="227">
        <v>81</v>
      </c>
      <c r="T38"/>
      <c r="U38" s="227">
        <v>289</v>
      </c>
      <c r="V38" s="227">
        <v>92</v>
      </c>
      <c r="W38"/>
      <c r="X38" s="227">
        <v>319</v>
      </c>
      <c r="Y38" s="227">
        <v>60</v>
      </c>
      <c r="Z38"/>
      <c r="AA38" s="227">
        <v>128</v>
      </c>
      <c r="AB38" s="227">
        <v>20</v>
      </c>
      <c r="AC38"/>
      <c r="AD38" s="227">
        <v>83</v>
      </c>
      <c r="AE38" s="227">
        <v>16</v>
      </c>
      <c r="AF38"/>
      <c r="AG38" s="227">
        <v>64</v>
      </c>
      <c r="AH38" s="227">
        <v>4</v>
      </c>
      <c r="AI38"/>
      <c r="AJ38" s="227">
        <v>173</v>
      </c>
      <c r="AK38" s="227">
        <v>34</v>
      </c>
      <c r="AL38" s="215"/>
      <c r="AM38" s="215"/>
      <c r="AN38" s="153"/>
      <c r="AO38" s="153"/>
      <c r="AP38" s="221"/>
      <c r="AQ38" s="221"/>
      <c r="AR38" s="153"/>
      <c r="AS38" s="153"/>
      <c r="AT38" s="153"/>
      <c r="AU38" s="153"/>
      <c r="AV38" s="153"/>
      <c r="AW38" s="153"/>
      <c r="AX38" s="153"/>
    </row>
    <row r="39" spans="1:50" ht="12" customHeight="1">
      <c r="A39" s="465"/>
      <c r="B39" s="225"/>
      <c r="C39" s="228" t="s">
        <v>39</v>
      </c>
      <c r="D39" s="227"/>
      <c r="E39" s="227">
        <f t="shared" si="1"/>
        <v>12238</v>
      </c>
      <c r="F39" s="227">
        <v>9186</v>
      </c>
      <c r="G39" s="227">
        <v>3052</v>
      </c>
      <c r="H39" s="227"/>
      <c r="I39" s="227">
        <v>2676</v>
      </c>
      <c r="J39" s="227">
        <v>774</v>
      </c>
      <c r="K39"/>
      <c r="L39" s="227">
        <v>1039</v>
      </c>
      <c r="M39" s="227">
        <v>525</v>
      </c>
      <c r="N39"/>
      <c r="O39" s="227">
        <v>776</v>
      </c>
      <c r="P39" s="227">
        <v>251</v>
      </c>
      <c r="Q39"/>
      <c r="R39" s="227">
        <v>995</v>
      </c>
      <c r="S39" s="227">
        <v>336</v>
      </c>
      <c r="T39"/>
      <c r="U39" s="227">
        <v>952</v>
      </c>
      <c r="V39" s="227">
        <v>381</v>
      </c>
      <c r="W39"/>
      <c r="X39" s="227">
        <v>853</v>
      </c>
      <c r="Y39" s="227">
        <v>275</v>
      </c>
      <c r="Z39"/>
      <c r="AA39" s="227">
        <v>406</v>
      </c>
      <c r="AB39" s="227">
        <v>149</v>
      </c>
      <c r="AC39"/>
      <c r="AD39" s="227">
        <v>224</v>
      </c>
      <c r="AE39" s="227">
        <v>34</v>
      </c>
      <c r="AF39"/>
      <c r="AG39" s="227">
        <v>318</v>
      </c>
      <c r="AH39" s="227">
        <v>41</v>
      </c>
      <c r="AI39"/>
      <c r="AJ39" s="227">
        <v>947</v>
      </c>
      <c r="AK39" s="227">
        <v>286</v>
      </c>
      <c r="AL39" s="215"/>
      <c r="AM39" s="215"/>
      <c r="AN39" s="153"/>
      <c r="AO39" s="153"/>
      <c r="AP39" s="221"/>
      <c r="AQ39" s="221"/>
      <c r="AR39" s="153"/>
      <c r="AS39" s="153"/>
      <c r="AT39" s="153"/>
      <c r="AU39" s="153"/>
      <c r="AV39" s="153"/>
      <c r="AW39" s="153"/>
      <c r="AX39" s="153"/>
    </row>
    <row r="40" spans="1:50" ht="12" customHeight="1">
      <c r="A40" s="465"/>
      <c r="B40" s="225"/>
      <c r="C40" s="228" t="s">
        <v>40</v>
      </c>
      <c r="D40" s="227"/>
      <c r="E40" s="227">
        <f t="shared" si="1"/>
        <v>1345</v>
      </c>
      <c r="F40" s="227">
        <v>1021</v>
      </c>
      <c r="G40" s="227">
        <v>324</v>
      </c>
      <c r="H40" s="227"/>
      <c r="I40" s="227">
        <v>330</v>
      </c>
      <c r="J40" s="227">
        <v>100</v>
      </c>
      <c r="K40"/>
      <c r="L40" s="227">
        <v>98</v>
      </c>
      <c r="M40" s="227">
        <v>51</v>
      </c>
      <c r="N40"/>
      <c r="O40" s="227">
        <v>170</v>
      </c>
      <c r="P40" s="227">
        <v>47</v>
      </c>
      <c r="Q40"/>
      <c r="R40" s="227">
        <v>90</v>
      </c>
      <c r="S40" s="227">
        <v>36</v>
      </c>
      <c r="T40"/>
      <c r="U40" s="227">
        <v>75</v>
      </c>
      <c r="V40" s="227">
        <v>24</v>
      </c>
      <c r="W40"/>
      <c r="X40" s="227">
        <v>90</v>
      </c>
      <c r="Y40" s="227">
        <v>21</v>
      </c>
      <c r="Z40"/>
      <c r="AA40" s="227">
        <v>35</v>
      </c>
      <c r="AB40" s="227">
        <v>9</v>
      </c>
      <c r="AC40"/>
      <c r="AD40" s="227">
        <v>30</v>
      </c>
      <c r="AE40" s="227">
        <v>4</v>
      </c>
      <c r="AF40"/>
      <c r="AG40" s="227">
        <v>22</v>
      </c>
      <c r="AH40" s="227">
        <v>5</v>
      </c>
      <c r="AI40"/>
      <c r="AJ40" s="227">
        <v>81</v>
      </c>
      <c r="AK40" s="227">
        <v>27</v>
      </c>
      <c r="AL40" s="215"/>
      <c r="AM40" s="215"/>
      <c r="AN40" s="153"/>
      <c r="AO40" s="153"/>
      <c r="AP40" s="221"/>
      <c r="AQ40" s="221"/>
      <c r="AR40" s="153"/>
      <c r="AS40" s="153"/>
      <c r="AT40" s="153"/>
      <c r="AU40" s="153"/>
      <c r="AV40" s="153"/>
      <c r="AW40" s="153"/>
      <c r="AX40" s="153"/>
    </row>
    <row r="41" spans="1:50" ht="12" customHeight="1">
      <c r="A41" s="465"/>
      <c r="B41" s="225"/>
      <c r="C41" s="228" t="s">
        <v>41</v>
      </c>
      <c r="D41" s="227"/>
      <c r="E41" s="227">
        <f t="shared" si="1"/>
        <v>9440</v>
      </c>
      <c r="F41" s="227">
        <v>6966</v>
      </c>
      <c r="G41" s="227">
        <v>2474</v>
      </c>
      <c r="H41" s="227"/>
      <c r="I41" s="227">
        <v>1734</v>
      </c>
      <c r="J41" s="227">
        <v>526</v>
      </c>
      <c r="K41"/>
      <c r="L41" s="227">
        <v>926</v>
      </c>
      <c r="M41" s="227">
        <v>412</v>
      </c>
      <c r="N41"/>
      <c r="O41" s="227">
        <v>883</v>
      </c>
      <c r="P41" s="227">
        <v>422</v>
      </c>
      <c r="Q41"/>
      <c r="R41" s="227">
        <v>882</v>
      </c>
      <c r="S41" s="227">
        <v>274</v>
      </c>
      <c r="T41"/>
      <c r="U41" s="227">
        <v>617</v>
      </c>
      <c r="V41" s="227">
        <v>311</v>
      </c>
      <c r="W41"/>
      <c r="X41" s="227">
        <v>709</v>
      </c>
      <c r="Y41" s="227">
        <v>221</v>
      </c>
      <c r="Z41"/>
      <c r="AA41" s="227">
        <v>181</v>
      </c>
      <c r="AB41" s="227">
        <v>50</v>
      </c>
      <c r="AC41"/>
      <c r="AD41" s="227">
        <v>186</v>
      </c>
      <c r="AE41" s="227">
        <v>41</v>
      </c>
      <c r="AF41"/>
      <c r="AG41" s="227">
        <v>160</v>
      </c>
      <c r="AH41" s="227">
        <v>21</v>
      </c>
      <c r="AI41"/>
      <c r="AJ41" s="227">
        <v>688</v>
      </c>
      <c r="AK41" s="227">
        <v>196</v>
      </c>
      <c r="AL41" s="215"/>
      <c r="AM41" s="215"/>
      <c r="AN41" s="153"/>
      <c r="AO41" s="153"/>
      <c r="AP41" s="221"/>
      <c r="AQ41" s="221"/>
      <c r="AR41" s="153"/>
      <c r="AS41" s="153"/>
      <c r="AT41" s="153"/>
      <c r="AU41" s="153"/>
      <c r="AV41" s="153"/>
      <c r="AW41" s="153"/>
      <c r="AX41" s="153"/>
    </row>
    <row r="42" spans="1:50" ht="12" customHeight="1">
      <c r="A42" s="465"/>
      <c r="B42" s="225"/>
      <c r="C42" s="228" t="s">
        <v>42</v>
      </c>
      <c r="D42" s="227"/>
      <c r="E42" s="227">
        <f t="shared" si="1"/>
        <v>8124</v>
      </c>
      <c r="F42" s="227">
        <v>6469</v>
      </c>
      <c r="G42" s="227">
        <v>1655</v>
      </c>
      <c r="H42" s="227"/>
      <c r="I42" s="227">
        <v>1451</v>
      </c>
      <c r="J42" s="227">
        <v>333</v>
      </c>
      <c r="K42"/>
      <c r="L42" s="227">
        <v>716</v>
      </c>
      <c r="M42" s="227">
        <v>243</v>
      </c>
      <c r="N42"/>
      <c r="O42" s="227">
        <v>774</v>
      </c>
      <c r="P42" s="227">
        <v>212</v>
      </c>
      <c r="Q42"/>
      <c r="R42" s="227">
        <v>725</v>
      </c>
      <c r="S42" s="227">
        <v>191</v>
      </c>
      <c r="T42"/>
      <c r="U42" s="227">
        <v>807</v>
      </c>
      <c r="V42" s="227">
        <v>249</v>
      </c>
      <c r="W42"/>
      <c r="X42" s="227">
        <v>645</v>
      </c>
      <c r="Y42" s="227">
        <v>149</v>
      </c>
      <c r="Z42"/>
      <c r="AA42" s="227">
        <v>169</v>
      </c>
      <c r="AB42" s="227">
        <v>49</v>
      </c>
      <c r="AC42"/>
      <c r="AD42" s="227">
        <v>231</v>
      </c>
      <c r="AE42" s="227">
        <v>30</v>
      </c>
      <c r="AF42"/>
      <c r="AG42" s="227">
        <v>254</v>
      </c>
      <c r="AH42" s="227">
        <v>21</v>
      </c>
      <c r="AI42"/>
      <c r="AJ42" s="227">
        <v>697</v>
      </c>
      <c r="AK42" s="227">
        <v>178</v>
      </c>
      <c r="AL42" s="215"/>
      <c r="AM42" s="215"/>
      <c r="AN42" s="153"/>
      <c r="AO42" s="153"/>
      <c r="AP42" s="221"/>
      <c r="AQ42" s="221"/>
      <c r="AR42" s="153"/>
      <c r="AS42" s="153"/>
      <c r="AT42" s="153"/>
      <c r="AU42" s="153"/>
      <c r="AV42" s="153"/>
      <c r="AW42" s="153"/>
      <c r="AX42" s="153"/>
    </row>
    <row r="43" spans="1:50" ht="12" customHeight="1">
      <c r="A43" s="465"/>
      <c r="B43" s="225"/>
      <c r="C43" s="228" t="s">
        <v>43</v>
      </c>
      <c r="D43" s="227"/>
      <c r="E43" s="227">
        <f t="shared" si="1"/>
        <v>6623</v>
      </c>
      <c r="F43" s="227">
        <v>5050</v>
      </c>
      <c r="G43" s="227">
        <v>1573</v>
      </c>
      <c r="H43" s="227"/>
      <c r="I43" s="227">
        <v>1450</v>
      </c>
      <c r="J43" s="227">
        <v>447</v>
      </c>
      <c r="K43"/>
      <c r="L43" s="227">
        <v>596</v>
      </c>
      <c r="M43" s="227">
        <v>318</v>
      </c>
      <c r="N43"/>
      <c r="O43" s="227">
        <v>359</v>
      </c>
      <c r="P43" s="227">
        <v>107</v>
      </c>
      <c r="Q43"/>
      <c r="R43" s="227">
        <v>459</v>
      </c>
      <c r="S43" s="227">
        <v>156</v>
      </c>
      <c r="T43"/>
      <c r="U43" s="227">
        <v>283</v>
      </c>
      <c r="V43" s="227">
        <v>124</v>
      </c>
      <c r="W43"/>
      <c r="X43" s="227">
        <v>525</v>
      </c>
      <c r="Y43" s="227">
        <v>111</v>
      </c>
      <c r="Z43"/>
      <c r="AA43" s="227">
        <v>423</v>
      </c>
      <c r="AB43" s="227">
        <v>115</v>
      </c>
      <c r="AC43"/>
      <c r="AD43" s="227">
        <v>123</v>
      </c>
      <c r="AE43" s="227">
        <v>23</v>
      </c>
      <c r="AF43"/>
      <c r="AG43" s="227">
        <v>230</v>
      </c>
      <c r="AH43" s="227">
        <v>27</v>
      </c>
      <c r="AI43"/>
      <c r="AJ43" s="227">
        <v>602</v>
      </c>
      <c r="AK43" s="227">
        <v>145</v>
      </c>
      <c r="AL43" s="215"/>
      <c r="AM43" s="215"/>
      <c r="AN43" s="153"/>
      <c r="AO43" s="153"/>
      <c r="AP43" s="221"/>
      <c r="AQ43" s="221"/>
      <c r="AR43" s="153"/>
      <c r="AS43" s="153"/>
      <c r="AT43" s="153"/>
      <c r="AU43" s="153"/>
      <c r="AV43" s="153"/>
      <c r="AW43" s="153"/>
      <c r="AX43" s="153"/>
    </row>
    <row r="44" spans="1:50" s="22" customFormat="1" ht="12" customHeight="1" thickBot="1">
      <c r="A44" s="465"/>
      <c r="B44" s="558"/>
      <c r="C44" s="559" t="s">
        <v>44</v>
      </c>
      <c r="D44" s="488"/>
      <c r="E44" s="488">
        <f t="shared" si="1"/>
        <v>3794</v>
      </c>
      <c r="F44" s="488">
        <v>3010</v>
      </c>
      <c r="G44" s="488">
        <v>784</v>
      </c>
      <c r="H44" s="488"/>
      <c r="I44" s="488">
        <v>662</v>
      </c>
      <c r="J44" s="488">
        <v>172</v>
      </c>
      <c r="K44" s="520"/>
      <c r="L44" s="488">
        <v>358</v>
      </c>
      <c r="M44" s="488">
        <v>128</v>
      </c>
      <c r="N44" s="520"/>
      <c r="O44" s="488">
        <v>255</v>
      </c>
      <c r="P44" s="488">
        <v>74</v>
      </c>
      <c r="Q44" s="520"/>
      <c r="R44" s="488">
        <v>268</v>
      </c>
      <c r="S44" s="488">
        <v>68</v>
      </c>
      <c r="T44" s="520"/>
      <c r="U44" s="488">
        <v>255</v>
      </c>
      <c r="V44" s="488">
        <v>88</v>
      </c>
      <c r="W44" s="520"/>
      <c r="X44" s="488">
        <v>258</v>
      </c>
      <c r="Y44" s="488">
        <v>69</v>
      </c>
      <c r="Z44" s="520"/>
      <c r="AA44" s="488">
        <v>266</v>
      </c>
      <c r="AB44" s="488">
        <v>54</v>
      </c>
      <c r="AC44" s="520"/>
      <c r="AD44" s="488">
        <v>68</v>
      </c>
      <c r="AE44" s="488">
        <v>8</v>
      </c>
      <c r="AF44" s="520"/>
      <c r="AG44" s="488">
        <v>56</v>
      </c>
      <c r="AH44" s="488">
        <v>6</v>
      </c>
      <c r="AI44" s="520"/>
      <c r="AJ44" s="488">
        <v>564</v>
      </c>
      <c r="AK44" s="488">
        <v>117</v>
      </c>
      <c r="AL44" s="357"/>
      <c r="AM44" s="357"/>
      <c r="AN44" s="225"/>
      <c r="AO44" s="225"/>
      <c r="AP44" s="259"/>
      <c r="AQ44" s="259"/>
      <c r="AR44" s="225"/>
      <c r="AS44" s="225"/>
      <c r="AT44" s="225"/>
      <c r="AU44" s="225"/>
      <c r="AV44" s="225"/>
      <c r="AW44" s="225"/>
      <c r="AX44" s="225"/>
    </row>
    <row r="45" spans="1:256" s="223" customFormat="1" ht="12" customHeight="1">
      <c r="A45" s="356"/>
      <c r="B45" s="745" t="s">
        <v>335</v>
      </c>
      <c r="C45" s="745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5"/>
      <c r="T45" s="745"/>
      <c r="U45" s="745"/>
      <c r="V45" s="745"/>
      <c r="W45" s="745"/>
      <c r="X45" s="745"/>
      <c r="Y45" s="745"/>
      <c r="Z45" s="745"/>
      <c r="AA45" s="745"/>
      <c r="AB45" s="745"/>
      <c r="AC45" s="745"/>
      <c r="AD45" s="745"/>
      <c r="AE45" s="745"/>
      <c r="AF45" s="745"/>
      <c r="AG45" s="745"/>
      <c r="AH45" s="745"/>
      <c r="AI45" s="745"/>
      <c r="AJ45" s="745"/>
      <c r="AK45" s="745"/>
      <c r="AL45" s="258"/>
      <c r="AM45" s="258"/>
      <c r="AN45" s="258"/>
      <c r="AO45" s="258"/>
      <c r="AP45" s="258"/>
      <c r="AQ45" s="258"/>
      <c r="AR45" s="258"/>
      <c r="AS45" s="258"/>
      <c r="AT45" s="258"/>
      <c r="AU45" s="258"/>
      <c r="AV45" s="258"/>
      <c r="AW45" s="258"/>
      <c r="AX45" s="258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  <c r="BZ45" s="356"/>
      <c r="CA45" s="356"/>
      <c r="CB45" s="356"/>
      <c r="CC45" s="356"/>
      <c r="CD45" s="356"/>
      <c r="CE45" s="356"/>
      <c r="CF45" s="356"/>
      <c r="CG45" s="356"/>
      <c r="CH45" s="356"/>
      <c r="CI45" s="356"/>
      <c r="CJ45" s="356"/>
      <c r="CK45" s="356"/>
      <c r="CL45" s="356"/>
      <c r="CM45" s="356"/>
      <c r="CN45" s="356"/>
      <c r="CO45" s="356"/>
      <c r="CP45" s="356"/>
      <c r="CQ45" s="356"/>
      <c r="CR45" s="356"/>
      <c r="CS45" s="356"/>
      <c r="CT45" s="356"/>
      <c r="CU45" s="356"/>
      <c r="CV45" s="356"/>
      <c r="CW45" s="356"/>
      <c r="CX45" s="356"/>
      <c r="CY45" s="356"/>
      <c r="CZ45" s="356"/>
      <c r="DA45" s="356"/>
      <c r="DB45" s="356"/>
      <c r="DC45" s="356"/>
      <c r="DD45" s="356"/>
      <c r="DE45" s="356"/>
      <c r="DF45" s="356"/>
      <c r="DG45" s="356"/>
      <c r="DH45" s="356"/>
      <c r="DI45" s="356"/>
      <c r="DJ45" s="356"/>
      <c r="DK45" s="356"/>
      <c r="DL45" s="356"/>
      <c r="DM45" s="356"/>
      <c r="DN45" s="356"/>
      <c r="DO45" s="356"/>
      <c r="DP45" s="356"/>
      <c r="DQ45" s="356"/>
      <c r="DR45" s="356"/>
      <c r="DS45" s="356"/>
      <c r="DT45" s="356"/>
      <c r="DU45" s="356"/>
      <c r="DV45" s="356"/>
      <c r="DW45" s="356"/>
      <c r="DX45" s="356"/>
      <c r="DY45" s="356"/>
      <c r="DZ45" s="356"/>
      <c r="EA45" s="356"/>
      <c r="EB45" s="356"/>
      <c r="EC45" s="356"/>
      <c r="ED45" s="356"/>
      <c r="EE45" s="356"/>
      <c r="EF45" s="356"/>
      <c r="EG45" s="356"/>
      <c r="EH45" s="356"/>
      <c r="EI45" s="356"/>
      <c r="EJ45" s="356"/>
      <c r="EK45" s="356"/>
      <c r="EL45" s="356"/>
      <c r="EM45" s="356"/>
      <c r="EN45" s="356"/>
      <c r="EO45" s="356"/>
      <c r="EP45" s="356"/>
      <c r="EQ45" s="356"/>
      <c r="ER45" s="356"/>
      <c r="ES45" s="356"/>
      <c r="ET45" s="356"/>
      <c r="EU45" s="356"/>
      <c r="EV45" s="356"/>
      <c r="EW45" s="356"/>
      <c r="EX45" s="356"/>
      <c r="EY45" s="356"/>
      <c r="EZ45" s="356"/>
      <c r="FA45" s="356"/>
      <c r="FB45" s="356"/>
      <c r="FC45" s="356"/>
      <c r="FD45" s="356"/>
      <c r="FE45" s="356"/>
      <c r="FF45" s="356"/>
      <c r="FG45" s="356"/>
      <c r="FH45" s="356"/>
      <c r="FI45" s="356"/>
      <c r="FJ45" s="356"/>
      <c r="FK45" s="356"/>
      <c r="FL45" s="356"/>
      <c r="FM45" s="356"/>
      <c r="FN45" s="356"/>
      <c r="FO45" s="356"/>
      <c r="FP45" s="356"/>
      <c r="FQ45" s="356"/>
      <c r="FR45" s="356"/>
      <c r="FS45" s="356"/>
      <c r="FT45" s="356"/>
      <c r="FU45" s="356"/>
      <c r="FV45" s="356"/>
      <c r="FW45" s="356"/>
      <c r="FX45" s="356"/>
      <c r="FY45" s="356"/>
      <c r="FZ45" s="356"/>
      <c r="GA45" s="356"/>
      <c r="GB45" s="356"/>
      <c r="GC45" s="356"/>
      <c r="GD45" s="356"/>
      <c r="GE45" s="356"/>
      <c r="GF45" s="356"/>
      <c r="GG45" s="356"/>
      <c r="GH45" s="356"/>
      <c r="GI45" s="356"/>
      <c r="GJ45" s="356"/>
      <c r="GK45" s="356"/>
      <c r="GL45" s="356"/>
      <c r="GM45" s="356"/>
      <c r="GN45" s="356"/>
      <c r="GO45" s="356"/>
      <c r="GP45" s="356"/>
      <c r="GQ45" s="356"/>
      <c r="GR45" s="356"/>
      <c r="GS45" s="356"/>
      <c r="GT45" s="356"/>
      <c r="GU45" s="356"/>
      <c r="GV45" s="356"/>
      <c r="GW45" s="356"/>
      <c r="GX45" s="356"/>
      <c r="GY45" s="356"/>
      <c r="GZ45" s="356"/>
      <c r="HA45" s="356"/>
      <c r="HB45" s="356"/>
      <c r="HC45" s="356"/>
      <c r="HD45" s="356"/>
      <c r="HE45" s="356"/>
      <c r="HF45" s="356"/>
      <c r="HG45" s="356"/>
      <c r="HH45" s="356"/>
      <c r="HI45" s="356"/>
      <c r="HJ45" s="356"/>
      <c r="HK45" s="356"/>
      <c r="HL45" s="356"/>
      <c r="HM45" s="356"/>
      <c r="HN45" s="356"/>
      <c r="HO45" s="356"/>
      <c r="HP45" s="356"/>
      <c r="HQ45" s="356"/>
      <c r="HR45" s="356"/>
      <c r="HS45" s="356"/>
      <c r="HT45" s="356"/>
      <c r="HU45" s="356"/>
      <c r="HV45" s="356"/>
      <c r="HW45" s="356"/>
      <c r="HX45" s="356"/>
      <c r="HY45" s="356"/>
      <c r="HZ45" s="356"/>
      <c r="IA45" s="356"/>
      <c r="IB45" s="356"/>
      <c r="IC45" s="356"/>
      <c r="ID45" s="356"/>
      <c r="IE45" s="356"/>
      <c r="IF45" s="356"/>
      <c r="IG45" s="356"/>
      <c r="IH45" s="356"/>
      <c r="II45" s="356"/>
      <c r="IJ45" s="356"/>
      <c r="IK45" s="356"/>
      <c r="IL45" s="356"/>
      <c r="IM45" s="356"/>
      <c r="IN45" s="356"/>
      <c r="IO45" s="356"/>
      <c r="IP45" s="356"/>
      <c r="IQ45" s="356"/>
      <c r="IR45" s="356"/>
      <c r="IS45" s="356"/>
      <c r="IT45" s="356"/>
      <c r="IU45" s="356"/>
      <c r="IV45" s="356"/>
    </row>
    <row r="46" spans="2:51" s="224" customFormat="1" ht="15" customHeight="1">
      <c r="B46" s="318" t="s">
        <v>287</v>
      </c>
      <c r="C46" s="318"/>
      <c r="D46" s="318"/>
      <c r="E46" s="318"/>
      <c r="F46" s="318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  <c r="AM46" s="318"/>
      <c r="AN46" s="318"/>
      <c r="AO46" s="318"/>
      <c r="AP46" s="318"/>
      <c r="AQ46" s="318"/>
      <c r="AR46" s="318"/>
      <c r="AS46" s="318"/>
      <c r="AT46" s="318"/>
      <c r="AU46" s="318"/>
      <c r="AV46" s="318"/>
      <c r="AW46" s="318"/>
      <c r="AX46" s="318"/>
      <c r="AY46" s="154"/>
    </row>
    <row r="47" spans="2:50" s="107" customFormat="1" ht="12" customHeight="1">
      <c r="B47" s="698" t="s">
        <v>536</v>
      </c>
      <c r="C47" s="698"/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  <c r="Q47" s="698"/>
      <c r="R47" s="698"/>
      <c r="S47" s="698"/>
      <c r="T47" s="698"/>
      <c r="U47" s="698"/>
      <c r="V47" s="698"/>
      <c r="W47" s="698"/>
      <c r="X47" s="698"/>
      <c r="Y47" s="698"/>
      <c r="Z47" s="698"/>
      <c r="AA47" s="698"/>
      <c r="AB47" s="698"/>
      <c r="AC47" s="698"/>
      <c r="AD47" s="698"/>
      <c r="AE47" s="698"/>
      <c r="AF47" s="698"/>
      <c r="AG47" s="698"/>
      <c r="AH47" s="698"/>
      <c r="AI47" s="698"/>
      <c r="AJ47" s="698"/>
      <c r="AK47" s="698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</row>
    <row r="48" spans="2:37" ht="20.25">
      <c r="B48" s="141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</row>
    <row r="49" spans="2:37" ht="17.25" customHeight="1">
      <c r="B49" s="19"/>
      <c r="C49" s="19"/>
      <c r="D49" s="19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</row>
    <row r="50" spans="2:39" ht="20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05"/>
    </row>
    <row r="51" spans="2:38" ht="20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05"/>
      <c r="AL51" s="17"/>
    </row>
    <row r="52" spans="30:38" ht="20.25">
      <c r="AD52" s="105"/>
      <c r="AL52" s="17"/>
    </row>
    <row r="53" spans="30:38" ht="20.25">
      <c r="AD53" s="105"/>
      <c r="AL53" s="17"/>
    </row>
    <row r="54" spans="30:38" ht="20.25">
      <c r="AD54" s="105"/>
      <c r="AL54" s="17"/>
    </row>
    <row r="55" spans="30:38" ht="20.25">
      <c r="AD55" s="105"/>
      <c r="AL55" s="17"/>
    </row>
    <row r="56" spans="30:38" ht="20.25">
      <c r="AD56" s="105"/>
      <c r="AL56" s="17"/>
    </row>
    <row r="57" spans="30:38" ht="20.25">
      <c r="AD57" s="105"/>
      <c r="AL57" s="17"/>
    </row>
    <row r="58" spans="30:38" ht="20.25">
      <c r="AD58" s="105"/>
      <c r="AL58" s="17"/>
    </row>
    <row r="59" spans="30:38" ht="20.25">
      <c r="AD59" s="105"/>
      <c r="AL59" s="17"/>
    </row>
    <row r="60" spans="30:38" ht="20.25">
      <c r="AD60" s="105"/>
      <c r="AL60" s="17"/>
    </row>
    <row r="61" spans="30:38" ht="20.25">
      <c r="AD61" s="105"/>
      <c r="AL61" s="17"/>
    </row>
    <row r="62" spans="30:38" ht="20.25">
      <c r="AD62" s="105"/>
      <c r="AL62" s="17"/>
    </row>
    <row r="63" ht="20.25">
      <c r="AD63" s="105"/>
    </row>
    <row r="64" ht="20.25">
      <c r="AD64" s="105"/>
    </row>
    <row r="65" ht="20.25">
      <c r="AD65" s="105"/>
    </row>
    <row r="66" ht="20.25">
      <c r="AD66" s="105"/>
    </row>
    <row r="67" ht="20.25">
      <c r="AD67" s="105"/>
    </row>
    <row r="68" ht="20.25">
      <c r="AD68" s="105"/>
    </row>
    <row r="69" ht="20.25">
      <c r="AD69" s="105"/>
    </row>
    <row r="70" ht="20.25">
      <c r="AD70" s="105"/>
    </row>
    <row r="71" ht="20.25">
      <c r="AD71" s="105"/>
    </row>
    <row r="72" ht="20.25">
      <c r="AD72" s="105"/>
    </row>
    <row r="73" ht="20.25">
      <c r="AD73" s="105"/>
    </row>
    <row r="74" ht="20.25">
      <c r="AD74" s="105"/>
    </row>
    <row r="75" ht="20.25">
      <c r="AD75" s="105"/>
    </row>
    <row r="76" ht="20.25">
      <c r="AD76" s="105"/>
    </row>
    <row r="77" ht="20.25">
      <c r="AD77" s="105"/>
    </row>
    <row r="78" ht="20.25">
      <c r="AD78" s="105"/>
    </row>
    <row r="79" ht="20.25">
      <c r="AD79" s="105"/>
    </row>
    <row r="80" ht="20.25">
      <c r="AD80" s="105"/>
    </row>
    <row r="81" ht="20.25">
      <c r="AD81" s="105"/>
    </row>
    <row r="82" ht="20.25">
      <c r="AD82" s="105"/>
    </row>
    <row r="83" ht="20.25">
      <c r="AD83" s="105"/>
    </row>
    <row r="84" ht="20.25">
      <c r="AD84" s="105"/>
    </row>
    <row r="85" ht="20.25">
      <c r="AD85" s="105"/>
    </row>
    <row r="86" ht="20.25">
      <c r="AD86" s="105"/>
    </row>
    <row r="87" ht="20.25">
      <c r="AD87" s="105"/>
    </row>
    <row r="88" ht="20.25">
      <c r="AD88" s="105"/>
    </row>
    <row r="89" ht="20.25">
      <c r="AD89" s="105"/>
    </row>
    <row r="90" ht="20.25">
      <c r="AD90" s="105"/>
    </row>
    <row r="91" ht="20.25">
      <c r="AD91" s="105"/>
    </row>
    <row r="98" ht="20.25">
      <c r="B98" s="109"/>
    </row>
    <row r="122" ht="20.25">
      <c r="B122" s="20"/>
    </row>
    <row r="124" ht="20.25">
      <c r="B124" s="110"/>
    </row>
  </sheetData>
  <sheetProtection/>
  <mergeCells count="17">
    <mergeCell ref="B47:AK47"/>
    <mergeCell ref="AJ5:AK5"/>
    <mergeCell ref="AA5:AB5"/>
    <mergeCell ref="AD5:AE5"/>
    <mergeCell ref="B8:C8"/>
    <mergeCell ref="B45:AK45"/>
    <mergeCell ref="AG5:AH5"/>
    <mergeCell ref="B3:AK3"/>
    <mergeCell ref="B2:AK2"/>
    <mergeCell ref="B5:C6"/>
    <mergeCell ref="E5:G5"/>
    <mergeCell ref="I5:J5"/>
    <mergeCell ref="L5:M5"/>
    <mergeCell ref="O5:P5"/>
    <mergeCell ref="U5:V5"/>
    <mergeCell ref="R5:S5"/>
    <mergeCell ref="X5:Y5"/>
  </mergeCells>
  <hyperlinks>
    <hyperlink ref="B1" location="índice!A1" display="Regresar"/>
  </hyperlinks>
  <printOptions horizontalCentered="1"/>
  <pageMargins left="0.2755905511811024" right="0.2755905511811024" top="0" bottom="0" header="0" footer="0"/>
  <pageSetup fitToHeight="1" fitToWidth="1" horizontalDpi="300" verticalDpi="300" orientation="landscape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2"/>
  <sheetViews>
    <sheetView showGridLines="0" zoomScale="95" zoomScaleNormal="95" zoomScalePageLayoutView="0" workbookViewId="0" topLeftCell="A1">
      <selection activeCell="K23" sqref="K23"/>
    </sheetView>
  </sheetViews>
  <sheetFormatPr defaultColWidth="11.421875" defaultRowHeight="12.75"/>
  <cols>
    <col min="1" max="1" width="1.8515625" style="88" customWidth="1"/>
    <col min="2" max="2" width="16.7109375" style="88" customWidth="1"/>
    <col min="3" max="3" width="2.28125" style="88" customWidth="1"/>
    <col min="4" max="4" width="10.57421875" style="88" customWidth="1"/>
    <col min="5" max="6" width="9.00390625" style="88" customWidth="1"/>
    <col min="7" max="7" width="2.421875" style="88" customWidth="1"/>
    <col min="8" max="8" width="9.00390625" style="88" customWidth="1"/>
    <col min="9" max="9" width="8.421875" style="88" customWidth="1"/>
    <col min="10" max="10" width="2.421875" style="88" customWidth="1"/>
    <col min="11" max="11" width="9.00390625" style="88" customWidth="1"/>
    <col min="12" max="12" width="8.28125" style="88" customWidth="1"/>
    <col min="13" max="13" width="2.421875" style="88" customWidth="1"/>
    <col min="14" max="14" width="9.00390625" style="88" customWidth="1"/>
    <col min="15" max="15" width="9.421875" style="88" customWidth="1"/>
    <col min="16" max="16" width="2.421875" style="88" customWidth="1"/>
    <col min="17" max="17" width="8.00390625" style="88" customWidth="1"/>
    <col min="18" max="18" width="8.140625" style="88" customWidth="1"/>
    <col min="19" max="19" width="2.421875" style="88" customWidth="1"/>
    <col min="20" max="20" width="8.140625" style="88" customWidth="1"/>
    <col min="21" max="21" width="7.8515625" style="88" customWidth="1"/>
    <col min="22" max="22" width="2.421875" style="88" customWidth="1"/>
    <col min="23" max="23" width="7.140625" style="88" customWidth="1"/>
    <col min="24" max="24" width="8.7109375" style="88" customWidth="1"/>
    <col min="25" max="25" width="2.421875" style="88" customWidth="1"/>
    <col min="26" max="26" width="7.140625" style="88" customWidth="1"/>
    <col min="27" max="27" width="7.00390625" style="88" customWidth="1"/>
    <col min="28" max="28" width="2.421875" style="88" customWidth="1"/>
    <col min="29" max="29" width="7.421875" style="88" customWidth="1"/>
    <col min="30" max="30" width="7.28125" style="88" customWidth="1"/>
    <col min="31" max="31" width="2.421875" style="88" customWidth="1"/>
    <col min="32" max="32" width="7.28125" style="88" customWidth="1"/>
    <col min="33" max="33" width="6.57421875" style="88" customWidth="1"/>
    <col min="34" max="34" width="2.421875" style="88" customWidth="1"/>
    <col min="35" max="35" width="7.8515625" style="88" customWidth="1"/>
    <col min="36" max="36" width="8.140625" style="116" customWidth="1"/>
    <col min="37" max="37" width="1.57421875" style="88" customWidth="1"/>
    <col min="38" max="16384" width="11.421875" style="88" customWidth="1"/>
  </cols>
  <sheetData>
    <row r="1" ht="12.75" customHeight="1">
      <c r="A1" s="466" t="s">
        <v>612</v>
      </c>
    </row>
    <row r="2" spans="1:39" s="118" customFormat="1" ht="12.75" customHeight="1">
      <c r="A2" s="727" t="s">
        <v>90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  <c r="AE2" s="727"/>
      <c r="AF2" s="727"/>
      <c r="AG2" s="727"/>
      <c r="AH2" s="727"/>
      <c r="AI2" s="727"/>
      <c r="AJ2" s="727"/>
      <c r="AK2" s="727"/>
      <c r="AL2" s="18"/>
      <c r="AM2" s="18"/>
    </row>
    <row r="3" spans="1:39" s="118" customFormat="1" ht="24.75" customHeight="1">
      <c r="A3" s="746" t="s">
        <v>629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746"/>
      <c r="U3" s="746"/>
      <c r="V3" s="746"/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18"/>
      <c r="AM3" s="18"/>
    </row>
    <row r="4" spans="1:46" ht="12.75" customHeight="1" thickBot="1">
      <c r="A4" s="230"/>
      <c r="B4" s="230"/>
      <c r="C4" s="230"/>
      <c r="D4" s="230"/>
      <c r="E4" s="230"/>
      <c r="F4" s="230"/>
      <c r="G4" s="230"/>
      <c r="H4" s="210">
        <v>1</v>
      </c>
      <c r="I4" s="210"/>
      <c r="J4" s="210"/>
      <c r="K4" s="210">
        <v>4</v>
      </c>
      <c r="L4" s="210"/>
      <c r="M4" s="210"/>
      <c r="N4" s="210">
        <v>2</v>
      </c>
      <c r="O4" s="210"/>
      <c r="P4" s="210"/>
      <c r="Q4" s="210">
        <v>3</v>
      </c>
      <c r="R4" s="210"/>
      <c r="S4" s="210"/>
      <c r="T4" s="210">
        <v>5</v>
      </c>
      <c r="U4" s="210"/>
      <c r="V4" s="210"/>
      <c r="W4" s="210">
        <v>9</v>
      </c>
      <c r="X4" s="210"/>
      <c r="Y4" s="210"/>
      <c r="Z4" s="210">
        <v>8</v>
      </c>
      <c r="AA4" s="210"/>
      <c r="AB4" s="210"/>
      <c r="AC4" s="210">
        <v>7</v>
      </c>
      <c r="AD4" s="210"/>
      <c r="AE4" s="210"/>
      <c r="AF4" s="210">
        <v>6</v>
      </c>
      <c r="AG4" s="210"/>
      <c r="AH4" s="210"/>
      <c r="AI4" s="747"/>
      <c r="AJ4" s="747"/>
      <c r="AK4" s="231"/>
      <c r="AL4" s="111"/>
      <c r="AM4" s="111"/>
      <c r="AN4" s="112"/>
      <c r="AO4" s="111"/>
      <c r="AP4" s="111"/>
      <c r="AQ4" s="111"/>
      <c r="AR4" s="111"/>
      <c r="AS4" s="111"/>
      <c r="AT4" s="111"/>
    </row>
    <row r="5" spans="1:37" s="113" customFormat="1" ht="43.5" customHeight="1">
      <c r="A5" s="748" t="s">
        <v>394</v>
      </c>
      <c r="B5" s="748"/>
      <c r="C5" s="560"/>
      <c r="D5" s="750" t="s">
        <v>368</v>
      </c>
      <c r="E5" s="750"/>
      <c r="F5" s="750"/>
      <c r="G5" s="561"/>
      <c r="H5" s="751" t="s">
        <v>358</v>
      </c>
      <c r="I5" s="751"/>
      <c r="J5" s="562"/>
      <c r="K5" s="752" t="s">
        <v>359</v>
      </c>
      <c r="L5" s="752"/>
      <c r="M5" s="563"/>
      <c r="N5" s="753" t="s">
        <v>360</v>
      </c>
      <c r="O5" s="753"/>
      <c r="P5" s="564"/>
      <c r="Q5" s="752" t="s">
        <v>361</v>
      </c>
      <c r="R5" s="752"/>
      <c r="S5" s="563"/>
      <c r="T5" s="752" t="s">
        <v>362</v>
      </c>
      <c r="U5" s="752"/>
      <c r="V5" s="563"/>
      <c r="W5" s="752" t="s">
        <v>491</v>
      </c>
      <c r="X5" s="752"/>
      <c r="Y5" s="563"/>
      <c r="Z5" s="752" t="s">
        <v>364</v>
      </c>
      <c r="AA5" s="752"/>
      <c r="AB5" s="563"/>
      <c r="AC5" s="752" t="s">
        <v>365</v>
      </c>
      <c r="AD5" s="752"/>
      <c r="AE5" s="563"/>
      <c r="AF5" s="752" t="s">
        <v>118</v>
      </c>
      <c r="AG5" s="752"/>
      <c r="AH5" s="563"/>
      <c r="AI5" s="752" t="s">
        <v>83</v>
      </c>
      <c r="AJ5" s="752"/>
      <c r="AK5" s="752"/>
    </row>
    <row r="6" spans="1:39" s="113" customFormat="1" ht="16.5" customHeight="1">
      <c r="A6" s="749"/>
      <c r="B6" s="749"/>
      <c r="C6" s="516"/>
      <c r="D6" s="565" t="s">
        <v>422</v>
      </c>
      <c r="E6" s="565" t="s">
        <v>91</v>
      </c>
      <c r="F6" s="565" t="s">
        <v>73</v>
      </c>
      <c r="G6" s="565"/>
      <c r="H6" s="566" t="s">
        <v>72</v>
      </c>
      <c r="I6" s="566" t="s">
        <v>73</v>
      </c>
      <c r="J6" s="566"/>
      <c r="K6" s="566" t="s">
        <v>72</v>
      </c>
      <c r="L6" s="566" t="s">
        <v>73</v>
      </c>
      <c r="M6" s="566"/>
      <c r="N6" s="566" t="s">
        <v>72</v>
      </c>
      <c r="O6" s="566" t="s">
        <v>73</v>
      </c>
      <c r="P6" s="566"/>
      <c r="Q6" s="566" t="s">
        <v>72</v>
      </c>
      <c r="R6" s="566" t="s">
        <v>73</v>
      </c>
      <c r="S6" s="566"/>
      <c r="T6" s="566" t="s">
        <v>72</v>
      </c>
      <c r="U6" s="566" t="s">
        <v>73</v>
      </c>
      <c r="V6" s="566"/>
      <c r="W6" s="566" t="s">
        <v>72</v>
      </c>
      <c r="X6" s="566" t="s">
        <v>73</v>
      </c>
      <c r="Y6" s="566"/>
      <c r="Z6" s="566" t="s">
        <v>72</v>
      </c>
      <c r="AA6" s="566" t="s">
        <v>73</v>
      </c>
      <c r="AB6" s="566"/>
      <c r="AC6" s="566" t="s">
        <v>72</v>
      </c>
      <c r="AD6" s="566" t="s">
        <v>73</v>
      </c>
      <c r="AE6" s="566"/>
      <c r="AF6" s="566" t="s">
        <v>72</v>
      </c>
      <c r="AG6" s="566" t="s">
        <v>73</v>
      </c>
      <c r="AH6" s="566"/>
      <c r="AI6" s="566" t="s">
        <v>72</v>
      </c>
      <c r="AJ6" s="754" t="s">
        <v>73</v>
      </c>
      <c r="AK6" s="754"/>
      <c r="AM6" s="111"/>
    </row>
    <row r="7" spans="1:39" ht="12" customHeight="1">
      <c r="A7" s="190"/>
      <c r="B7" s="190"/>
      <c r="C7" s="190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232"/>
      <c r="AK7" s="189"/>
      <c r="AM7" s="111"/>
    </row>
    <row r="8" spans="1:39" ht="12" customHeight="1">
      <c r="A8" s="189"/>
      <c r="B8" s="201" t="s">
        <v>53</v>
      </c>
      <c r="C8" s="201"/>
      <c r="D8" s="227">
        <f aca="true" t="shared" si="0" ref="D8:AK8">SUM(D10:D44)</f>
        <v>422043</v>
      </c>
      <c r="E8" s="227">
        <f t="shared" si="0"/>
        <v>300020</v>
      </c>
      <c r="F8" s="227">
        <f t="shared" si="0"/>
        <v>117550</v>
      </c>
      <c r="G8" s="227"/>
      <c r="H8" s="227">
        <f t="shared" si="0"/>
        <v>71643</v>
      </c>
      <c r="I8" s="227">
        <f t="shared" si="0"/>
        <v>35282</v>
      </c>
      <c r="J8" s="227"/>
      <c r="K8" s="227">
        <f t="shared" si="0"/>
        <v>63004</v>
      </c>
      <c r="L8" s="227">
        <f t="shared" si="0"/>
        <v>35096</v>
      </c>
      <c r="M8" s="227"/>
      <c r="N8" s="227">
        <f t="shared" si="0"/>
        <v>63083</v>
      </c>
      <c r="O8" s="227">
        <f t="shared" si="0"/>
        <v>16174</v>
      </c>
      <c r="P8" s="227"/>
      <c r="Q8" s="227">
        <f t="shared" si="0"/>
        <v>30647</v>
      </c>
      <c r="R8" s="227">
        <f t="shared" si="0"/>
        <v>5896</v>
      </c>
      <c r="S8" s="227"/>
      <c r="T8" s="227">
        <f t="shared" si="0"/>
        <v>12208</v>
      </c>
      <c r="U8" s="227">
        <f t="shared" si="0"/>
        <v>3580</v>
      </c>
      <c r="V8" s="227"/>
      <c r="W8" s="227">
        <f t="shared" si="0"/>
        <v>7094</v>
      </c>
      <c r="X8" s="227">
        <f t="shared" si="0"/>
        <v>2731</v>
      </c>
      <c r="Y8" s="227"/>
      <c r="Z8" s="227">
        <f t="shared" si="0"/>
        <v>4353</v>
      </c>
      <c r="AA8" s="227">
        <f t="shared" si="0"/>
        <v>487</v>
      </c>
      <c r="AB8" s="227"/>
      <c r="AC8" s="227">
        <f t="shared" si="0"/>
        <v>2993</v>
      </c>
      <c r="AD8" s="227">
        <f t="shared" si="0"/>
        <v>478</v>
      </c>
      <c r="AE8" s="227"/>
      <c r="AF8" s="227">
        <f t="shared" si="0"/>
        <v>756</v>
      </c>
      <c r="AG8" s="227">
        <f t="shared" si="0"/>
        <v>330</v>
      </c>
      <c r="AH8" s="227"/>
      <c r="AI8" s="227">
        <f t="shared" si="0"/>
        <v>44239</v>
      </c>
      <c r="AJ8" s="227">
        <f t="shared" si="0"/>
        <v>17496</v>
      </c>
      <c r="AK8" s="227">
        <f t="shared" si="0"/>
        <v>17496</v>
      </c>
      <c r="AM8" s="111"/>
    </row>
    <row r="9" spans="1:39" ht="12" customHeight="1">
      <c r="A9" s="189"/>
      <c r="B9" s="189"/>
      <c r="C9" s="189"/>
      <c r="D9" s="227"/>
      <c r="E9" s="227"/>
      <c r="F9" s="227"/>
      <c r="G9" s="192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192"/>
      <c r="AM9" s="111"/>
    </row>
    <row r="10" spans="1:39" ht="12" customHeight="1">
      <c r="A10" s="189"/>
      <c r="B10" s="193" t="s">
        <v>10</v>
      </c>
      <c r="C10" s="193"/>
      <c r="D10" s="227">
        <v>5867</v>
      </c>
      <c r="E10" s="17">
        <v>4084</v>
      </c>
      <c r="F10" s="17">
        <v>1731</v>
      </c>
      <c r="G10" s="192"/>
      <c r="H10" s="227">
        <v>876</v>
      </c>
      <c r="I10" s="227">
        <v>438</v>
      </c>
      <c r="J10"/>
      <c r="K10" s="227">
        <v>1332</v>
      </c>
      <c r="L10" s="227">
        <v>796</v>
      </c>
      <c r="M10"/>
      <c r="N10" s="227">
        <v>713</v>
      </c>
      <c r="O10" s="227">
        <v>191</v>
      </c>
      <c r="P10"/>
      <c r="Q10" s="227">
        <v>477</v>
      </c>
      <c r="R10" s="227">
        <v>96</v>
      </c>
      <c r="S10"/>
      <c r="T10" s="227">
        <v>204</v>
      </c>
      <c r="U10" s="227">
        <v>72</v>
      </c>
      <c r="V10"/>
      <c r="W10" s="227">
        <v>98</v>
      </c>
      <c r="X10" s="227">
        <v>29</v>
      </c>
      <c r="Y10"/>
      <c r="Z10" s="227">
        <v>78</v>
      </c>
      <c r="AA10" s="227">
        <v>8</v>
      </c>
      <c r="AB10"/>
      <c r="AC10" s="227">
        <v>54</v>
      </c>
      <c r="AD10" s="227">
        <v>8</v>
      </c>
      <c r="AE10"/>
      <c r="AF10" s="227">
        <v>7</v>
      </c>
      <c r="AG10" s="227">
        <v>1</v>
      </c>
      <c r="AH10"/>
      <c r="AI10" s="227">
        <f>E10-(SUM(H10,K10,N10,Q10,T10,W10,Z10,AC10,AF10))</f>
        <v>245</v>
      </c>
      <c r="AJ10" s="227">
        <f>F10-(SUM(I10,L10,O10,R10,U10,X10,AA10,AD10,AG10))</f>
        <v>92</v>
      </c>
      <c r="AK10" s="192">
        <v>92</v>
      </c>
      <c r="AM10" s="111"/>
    </row>
    <row r="11" spans="1:39" ht="12" customHeight="1">
      <c r="A11" s="189"/>
      <c r="B11" s="193" t="s">
        <v>11</v>
      </c>
      <c r="C11" s="193"/>
      <c r="D11" s="227">
        <v>22486</v>
      </c>
      <c r="E11" s="17">
        <v>16030</v>
      </c>
      <c r="F11" s="17">
        <v>6334</v>
      </c>
      <c r="G11" s="192"/>
      <c r="H11" s="227">
        <v>3807</v>
      </c>
      <c r="I11" s="227">
        <v>2076</v>
      </c>
      <c r="J11"/>
      <c r="K11" s="227">
        <v>2717</v>
      </c>
      <c r="L11" s="227">
        <v>1717</v>
      </c>
      <c r="M11"/>
      <c r="N11" s="227">
        <v>4228</v>
      </c>
      <c r="O11" s="227">
        <v>908</v>
      </c>
      <c r="P11"/>
      <c r="Q11" s="227">
        <v>1226</v>
      </c>
      <c r="R11" s="227">
        <v>228</v>
      </c>
      <c r="S11"/>
      <c r="T11" s="227">
        <v>626</v>
      </c>
      <c r="U11" s="227">
        <v>213</v>
      </c>
      <c r="V11"/>
      <c r="W11" s="227">
        <v>423</v>
      </c>
      <c r="X11" s="227">
        <v>153</v>
      </c>
      <c r="Y11"/>
      <c r="Z11" s="227">
        <v>157</v>
      </c>
      <c r="AA11" s="227">
        <v>26</v>
      </c>
      <c r="AB11"/>
      <c r="AC11" s="227">
        <v>137</v>
      </c>
      <c r="AD11" s="227">
        <v>14</v>
      </c>
      <c r="AE11"/>
      <c r="AF11" s="227">
        <v>26</v>
      </c>
      <c r="AG11" s="227">
        <v>21</v>
      </c>
      <c r="AH11"/>
      <c r="AI11" s="227">
        <f aca="true" t="shared" si="1" ref="AI11:AI44">E11-(SUM(H11,K11,N11,Q11,T11,W11,Z11,AC11,AF11))</f>
        <v>2683</v>
      </c>
      <c r="AJ11" s="227">
        <f aca="true" t="shared" si="2" ref="AJ11:AJ44">F11-(SUM(I11,L11,O11,R11,U11,X11,AA11,AD11,AG11))</f>
        <v>978</v>
      </c>
      <c r="AK11" s="192">
        <v>978</v>
      </c>
      <c r="AM11" s="111"/>
    </row>
    <row r="12" spans="1:39" ht="12" customHeight="1">
      <c r="A12" s="189"/>
      <c r="B12" s="193" t="s">
        <v>12</v>
      </c>
      <c r="C12" s="193"/>
      <c r="D12" s="227">
        <v>4583</v>
      </c>
      <c r="E12" s="17">
        <v>3329</v>
      </c>
      <c r="F12" s="17">
        <v>1225</v>
      </c>
      <c r="G12" s="192"/>
      <c r="H12" s="227">
        <v>695</v>
      </c>
      <c r="I12" s="227">
        <v>356</v>
      </c>
      <c r="J12"/>
      <c r="K12" s="227">
        <v>786</v>
      </c>
      <c r="L12" s="227">
        <v>367</v>
      </c>
      <c r="M12"/>
      <c r="N12" s="227">
        <v>797</v>
      </c>
      <c r="O12" s="227">
        <v>196</v>
      </c>
      <c r="P12"/>
      <c r="Q12" s="227">
        <v>265</v>
      </c>
      <c r="R12" s="227">
        <v>38</v>
      </c>
      <c r="S12"/>
      <c r="T12" s="227">
        <v>160</v>
      </c>
      <c r="U12" s="227">
        <v>61</v>
      </c>
      <c r="V12"/>
      <c r="W12" s="227">
        <v>85</v>
      </c>
      <c r="X12" s="227">
        <v>41</v>
      </c>
      <c r="Y12"/>
      <c r="Z12" s="227">
        <v>39</v>
      </c>
      <c r="AA12" s="227">
        <v>4</v>
      </c>
      <c r="AB12"/>
      <c r="AC12" s="227">
        <v>16</v>
      </c>
      <c r="AD12" s="227">
        <v>4</v>
      </c>
      <c r="AE12"/>
      <c r="AF12" s="227">
        <v>15</v>
      </c>
      <c r="AG12" s="227">
        <v>7</v>
      </c>
      <c r="AH12"/>
      <c r="AI12" s="227">
        <f t="shared" si="1"/>
        <v>471</v>
      </c>
      <c r="AJ12" s="227">
        <f t="shared" si="2"/>
        <v>151</v>
      </c>
      <c r="AK12" s="192">
        <v>151</v>
      </c>
      <c r="AM12" s="111"/>
    </row>
    <row r="13" spans="1:39" ht="12" customHeight="1">
      <c r="A13" s="189"/>
      <c r="B13" s="193" t="s">
        <v>13</v>
      </c>
      <c r="C13" s="193"/>
      <c r="D13" s="227">
        <v>2126</v>
      </c>
      <c r="E13" s="17">
        <v>1633</v>
      </c>
      <c r="F13" s="17">
        <v>463</v>
      </c>
      <c r="G13" s="192"/>
      <c r="H13" s="227">
        <v>423</v>
      </c>
      <c r="I13" s="227">
        <v>139</v>
      </c>
      <c r="J13"/>
      <c r="K13" s="227">
        <v>326</v>
      </c>
      <c r="L13" s="227">
        <v>141</v>
      </c>
      <c r="M13"/>
      <c r="N13" s="227">
        <v>371</v>
      </c>
      <c r="O13" s="227">
        <v>76</v>
      </c>
      <c r="P13"/>
      <c r="Q13" s="227">
        <v>201</v>
      </c>
      <c r="R13" s="227">
        <v>36</v>
      </c>
      <c r="S13"/>
      <c r="T13" s="227">
        <v>64</v>
      </c>
      <c r="U13" s="227">
        <v>13</v>
      </c>
      <c r="V13"/>
      <c r="W13" s="227">
        <v>40</v>
      </c>
      <c r="X13" s="227">
        <v>11</v>
      </c>
      <c r="Y13"/>
      <c r="Z13" s="227">
        <v>19</v>
      </c>
      <c r="AA13" s="227">
        <v>1</v>
      </c>
      <c r="AB13"/>
      <c r="AC13" s="227">
        <v>13</v>
      </c>
      <c r="AD13" s="227">
        <v>1</v>
      </c>
      <c r="AE13"/>
      <c r="AF13" s="227">
        <v>3</v>
      </c>
      <c r="AG13" s="227"/>
      <c r="AH13"/>
      <c r="AI13" s="227">
        <f t="shared" si="1"/>
        <v>173</v>
      </c>
      <c r="AJ13" s="227">
        <f t="shared" si="2"/>
        <v>45</v>
      </c>
      <c r="AK13" s="192">
        <v>45</v>
      </c>
      <c r="AM13" s="111"/>
    </row>
    <row r="14" spans="1:39" ht="12" customHeight="1">
      <c r="A14" s="189"/>
      <c r="B14" s="193" t="s">
        <v>74</v>
      </c>
      <c r="C14" s="193"/>
      <c r="D14" s="227">
        <v>16659</v>
      </c>
      <c r="E14" s="17">
        <v>12479</v>
      </c>
      <c r="F14" s="17">
        <v>4076</v>
      </c>
      <c r="G14" s="192"/>
      <c r="H14" s="227">
        <v>2987</v>
      </c>
      <c r="I14" s="227">
        <v>1242</v>
      </c>
      <c r="J14"/>
      <c r="K14" s="227">
        <v>1887</v>
      </c>
      <c r="L14" s="227">
        <v>1096</v>
      </c>
      <c r="M14"/>
      <c r="N14" s="227">
        <v>2460</v>
      </c>
      <c r="O14" s="227">
        <v>587</v>
      </c>
      <c r="P14"/>
      <c r="Q14" s="227">
        <v>1786</v>
      </c>
      <c r="R14" s="227">
        <v>219</v>
      </c>
      <c r="S14"/>
      <c r="T14" s="227">
        <v>595</v>
      </c>
      <c r="U14" s="227">
        <v>139</v>
      </c>
      <c r="V14"/>
      <c r="W14" s="227">
        <v>374</v>
      </c>
      <c r="X14" s="227">
        <v>97</v>
      </c>
      <c r="Y14"/>
      <c r="Z14" s="227">
        <v>266</v>
      </c>
      <c r="AA14" s="227">
        <v>15</v>
      </c>
      <c r="AB14"/>
      <c r="AC14" s="227">
        <v>162</v>
      </c>
      <c r="AD14" s="227">
        <v>20</v>
      </c>
      <c r="AE14"/>
      <c r="AF14" s="227">
        <v>33</v>
      </c>
      <c r="AG14" s="227">
        <v>9</v>
      </c>
      <c r="AH14"/>
      <c r="AI14" s="227">
        <f t="shared" si="1"/>
        <v>1929</v>
      </c>
      <c r="AJ14" s="227">
        <f t="shared" si="2"/>
        <v>652</v>
      </c>
      <c r="AK14" s="192">
        <v>652</v>
      </c>
      <c r="AM14" s="111"/>
    </row>
    <row r="15" spans="1:37" ht="12" customHeight="1">
      <c r="A15" s="189"/>
      <c r="B15" s="193" t="s">
        <v>15</v>
      </c>
      <c r="C15" s="193"/>
      <c r="D15" s="227">
        <v>5142</v>
      </c>
      <c r="E15" s="17">
        <v>4033</v>
      </c>
      <c r="F15" s="17">
        <v>963</v>
      </c>
      <c r="G15" s="192"/>
      <c r="H15" s="227">
        <v>1126</v>
      </c>
      <c r="I15" s="227">
        <v>283</v>
      </c>
      <c r="J15"/>
      <c r="K15" s="227">
        <v>872</v>
      </c>
      <c r="L15" s="227">
        <v>314</v>
      </c>
      <c r="M15"/>
      <c r="N15" s="227">
        <v>719</v>
      </c>
      <c r="O15" s="227">
        <v>109</v>
      </c>
      <c r="P15"/>
      <c r="Q15" s="227">
        <v>351</v>
      </c>
      <c r="R15" s="227">
        <v>49</v>
      </c>
      <c r="S15"/>
      <c r="T15" s="227">
        <v>73</v>
      </c>
      <c r="U15" s="227">
        <v>17</v>
      </c>
      <c r="V15"/>
      <c r="W15" s="227">
        <v>44</v>
      </c>
      <c r="X15" s="227">
        <v>22</v>
      </c>
      <c r="Y15"/>
      <c r="Z15" s="227">
        <v>79</v>
      </c>
      <c r="AA15" s="227">
        <v>3</v>
      </c>
      <c r="AB15"/>
      <c r="AC15" s="227">
        <v>25</v>
      </c>
      <c r="AD15" s="227">
        <v>2</v>
      </c>
      <c r="AE15"/>
      <c r="AF15" s="227">
        <v>16</v>
      </c>
      <c r="AG15" s="227">
        <v>3</v>
      </c>
      <c r="AH15"/>
      <c r="AI15" s="227">
        <f t="shared" si="1"/>
        <v>728</v>
      </c>
      <c r="AJ15" s="227">
        <f t="shared" si="2"/>
        <v>161</v>
      </c>
      <c r="AK15" s="192">
        <v>161</v>
      </c>
    </row>
    <row r="16" spans="1:37" ht="12" customHeight="1">
      <c r="A16" s="189"/>
      <c r="B16" s="193" t="s">
        <v>16</v>
      </c>
      <c r="C16" s="193"/>
      <c r="D16" s="227">
        <v>3317</v>
      </c>
      <c r="E16" s="17">
        <v>2304</v>
      </c>
      <c r="F16" s="17">
        <v>637</v>
      </c>
      <c r="G16" s="192"/>
      <c r="H16" s="227">
        <v>429</v>
      </c>
      <c r="I16" s="227">
        <v>121</v>
      </c>
      <c r="J16"/>
      <c r="K16" s="227">
        <v>293</v>
      </c>
      <c r="L16" s="227">
        <v>113</v>
      </c>
      <c r="M16"/>
      <c r="N16" s="227">
        <v>288</v>
      </c>
      <c r="O16" s="227">
        <v>53</v>
      </c>
      <c r="P16"/>
      <c r="Q16" s="227">
        <v>152</v>
      </c>
      <c r="R16" s="227">
        <v>16</v>
      </c>
      <c r="S16"/>
      <c r="T16" s="227">
        <v>118</v>
      </c>
      <c r="U16" s="227">
        <v>37</v>
      </c>
      <c r="V16"/>
      <c r="W16" s="227">
        <v>27</v>
      </c>
      <c r="X16" s="227">
        <v>13</v>
      </c>
      <c r="Y16"/>
      <c r="Z16" s="227">
        <v>11</v>
      </c>
      <c r="AA16" s="227">
        <v>1</v>
      </c>
      <c r="AB16"/>
      <c r="AC16" s="227">
        <v>15</v>
      </c>
      <c r="AD16" s="227">
        <v>3</v>
      </c>
      <c r="AE16"/>
      <c r="AF16" s="227">
        <v>1</v>
      </c>
      <c r="AG16" s="227">
        <v>2</v>
      </c>
      <c r="AH16"/>
      <c r="AI16" s="227">
        <f t="shared" si="1"/>
        <v>970</v>
      </c>
      <c r="AJ16" s="227">
        <f t="shared" si="2"/>
        <v>278</v>
      </c>
      <c r="AK16" s="192">
        <v>278</v>
      </c>
    </row>
    <row r="17" spans="1:37" ht="12" customHeight="1">
      <c r="A17" s="189"/>
      <c r="B17" s="193" t="s">
        <v>17</v>
      </c>
      <c r="C17" s="193"/>
      <c r="D17" s="227">
        <v>15851</v>
      </c>
      <c r="E17" s="17">
        <v>10682</v>
      </c>
      <c r="F17" s="17">
        <v>4712</v>
      </c>
      <c r="G17" s="192"/>
      <c r="H17" s="227">
        <v>2328</v>
      </c>
      <c r="I17" s="227">
        <v>1374</v>
      </c>
      <c r="J17"/>
      <c r="K17" s="227">
        <v>2139</v>
      </c>
      <c r="L17" s="227">
        <v>1470</v>
      </c>
      <c r="M17"/>
      <c r="N17" s="227">
        <v>1901</v>
      </c>
      <c r="O17" s="227">
        <v>429</v>
      </c>
      <c r="P17"/>
      <c r="Q17" s="227">
        <v>1107</v>
      </c>
      <c r="R17" s="227">
        <v>194</v>
      </c>
      <c r="S17"/>
      <c r="T17" s="227">
        <v>549</v>
      </c>
      <c r="U17" s="227">
        <v>212</v>
      </c>
      <c r="V17"/>
      <c r="W17" s="227">
        <v>255</v>
      </c>
      <c r="X17" s="227">
        <v>80</v>
      </c>
      <c r="Y17"/>
      <c r="Z17" s="227">
        <v>109</v>
      </c>
      <c r="AA17" s="227">
        <v>12</v>
      </c>
      <c r="AB17"/>
      <c r="AC17" s="227">
        <v>129</v>
      </c>
      <c r="AD17" s="227">
        <v>10</v>
      </c>
      <c r="AE17"/>
      <c r="AF17" s="227">
        <v>25</v>
      </c>
      <c r="AG17" s="227">
        <v>11</v>
      </c>
      <c r="AH17"/>
      <c r="AI17" s="227">
        <f t="shared" si="1"/>
        <v>2140</v>
      </c>
      <c r="AJ17" s="227">
        <f t="shared" si="2"/>
        <v>920</v>
      </c>
      <c r="AK17" s="192">
        <v>920</v>
      </c>
    </row>
    <row r="18" spans="1:37" ht="12" customHeight="1">
      <c r="A18" s="189"/>
      <c r="B18" s="193" t="s">
        <v>75</v>
      </c>
      <c r="C18" s="193"/>
      <c r="D18" s="227">
        <v>16559</v>
      </c>
      <c r="E18" s="17">
        <v>10694</v>
      </c>
      <c r="F18" s="17">
        <v>5828</v>
      </c>
      <c r="G18" s="192"/>
      <c r="H18" s="227">
        <v>2511</v>
      </c>
      <c r="I18" s="227">
        <v>1692</v>
      </c>
      <c r="J18"/>
      <c r="K18" s="227">
        <v>2330</v>
      </c>
      <c r="L18" s="227">
        <v>1669</v>
      </c>
      <c r="M18"/>
      <c r="N18" s="227">
        <v>2190</v>
      </c>
      <c r="O18" s="227">
        <v>773</v>
      </c>
      <c r="P18"/>
      <c r="Q18" s="227">
        <v>1247</v>
      </c>
      <c r="R18" s="227">
        <v>334</v>
      </c>
      <c r="S18"/>
      <c r="T18" s="227">
        <v>238</v>
      </c>
      <c r="U18" s="227">
        <v>88</v>
      </c>
      <c r="V18"/>
      <c r="W18" s="227">
        <v>237</v>
      </c>
      <c r="X18" s="227">
        <v>160</v>
      </c>
      <c r="Y18"/>
      <c r="Z18" s="227">
        <v>40</v>
      </c>
      <c r="AA18" s="227">
        <v>9</v>
      </c>
      <c r="AB18"/>
      <c r="AC18" s="227">
        <v>118</v>
      </c>
      <c r="AD18" s="227">
        <v>28</v>
      </c>
      <c r="AE18"/>
      <c r="AF18" s="227">
        <v>6</v>
      </c>
      <c r="AG18" s="227">
        <v>3</v>
      </c>
      <c r="AH18"/>
      <c r="AI18" s="227">
        <f t="shared" si="1"/>
        <v>1777</v>
      </c>
      <c r="AJ18" s="227">
        <f t="shared" si="2"/>
        <v>1072</v>
      </c>
      <c r="AK18" s="192">
        <v>1072</v>
      </c>
    </row>
    <row r="19" spans="1:37" ht="12" customHeight="1">
      <c r="A19" s="189"/>
      <c r="B19" s="193" t="s">
        <v>76</v>
      </c>
      <c r="C19" s="193"/>
      <c r="D19" s="227">
        <v>23814</v>
      </c>
      <c r="E19" s="17">
        <v>14673</v>
      </c>
      <c r="F19" s="17">
        <v>9029</v>
      </c>
      <c r="G19" s="192"/>
      <c r="H19" s="227">
        <v>3493</v>
      </c>
      <c r="I19" s="227">
        <v>2662</v>
      </c>
      <c r="J19"/>
      <c r="K19" s="227">
        <v>2914</v>
      </c>
      <c r="L19" s="227">
        <v>2413</v>
      </c>
      <c r="M19"/>
      <c r="N19" s="227">
        <v>3341</v>
      </c>
      <c r="O19" s="227">
        <v>1367</v>
      </c>
      <c r="P19"/>
      <c r="Q19" s="227">
        <v>1534</v>
      </c>
      <c r="R19" s="227">
        <v>566</v>
      </c>
      <c r="S19"/>
      <c r="T19" s="227">
        <v>431</v>
      </c>
      <c r="U19" s="227">
        <v>146</v>
      </c>
      <c r="V19"/>
      <c r="W19" s="227">
        <v>347</v>
      </c>
      <c r="X19" s="227">
        <v>253</v>
      </c>
      <c r="Y19"/>
      <c r="Z19" s="227">
        <v>68</v>
      </c>
      <c r="AA19" s="227">
        <v>10</v>
      </c>
      <c r="AB19"/>
      <c r="AC19" s="227">
        <v>128</v>
      </c>
      <c r="AD19" s="227">
        <v>27</v>
      </c>
      <c r="AE19"/>
      <c r="AF19" s="227">
        <v>8</v>
      </c>
      <c r="AG19" s="227">
        <v>4</v>
      </c>
      <c r="AH19"/>
      <c r="AI19" s="227">
        <f t="shared" si="1"/>
        <v>2409</v>
      </c>
      <c r="AJ19" s="227">
        <f t="shared" si="2"/>
        <v>1581</v>
      </c>
      <c r="AK19" s="192">
        <v>1581</v>
      </c>
    </row>
    <row r="20" spans="1:37" ht="12" customHeight="1">
      <c r="A20" s="189"/>
      <c r="B20" s="193" t="s">
        <v>20</v>
      </c>
      <c r="C20" s="193"/>
      <c r="D20" s="227">
        <v>5290</v>
      </c>
      <c r="E20" s="17">
        <v>4196</v>
      </c>
      <c r="F20" s="17">
        <v>1072</v>
      </c>
      <c r="G20" s="192"/>
      <c r="H20" s="227">
        <v>1020</v>
      </c>
      <c r="I20" s="227">
        <v>328</v>
      </c>
      <c r="J20"/>
      <c r="K20" s="227">
        <v>803</v>
      </c>
      <c r="L20" s="227">
        <v>344</v>
      </c>
      <c r="M20"/>
      <c r="N20" s="227">
        <v>792</v>
      </c>
      <c r="O20" s="227">
        <v>133</v>
      </c>
      <c r="P20"/>
      <c r="Q20" s="227">
        <v>665</v>
      </c>
      <c r="R20" s="227">
        <v>76</v>
      </c>
      <c r="S20"/>
      <c r="T20" s="227">
        <v>222</v>
      </c>
      <c r="U20" s="227">
        <v>42</v>
      </c>
      <c r="V20"/>
      <c r="W20" s="227">
        <v>108</v>
      </c>
      <c r="X20" s="227">
        <v>18</v>
      </c>
      <c r="Y20"/>
      <c r="Z20" s="227">
        <v>63</v>
      </c>
      <c r="AA20" s="227">
        <v>4</v>
      </c>
      <c r="AB20"/>
      <c r="AC20" s="227">
        <v>68</v>
      </c>
      <c r="AD20" s="227">
        <v>7</v>
      </c>
      <c r="AE20"/>
      <c r="AF20" s="227">
        <v>10</v>
      </c>
      <c r="AG20" s="227">
        <v>7</v>
      </c>
      <c r="AH20"/>
      <c r="AI20" s="227">
        <f t="shared" si="1"/>
        <v>445</v>
      </c>
      <c r="AJ20" s="227">
        <f t="shared" si="2"/>
        <v>113</v>
      </c>
      <c r="AK20" s="192">
        <v>113</v>
      </c>
    </row>
    <row r="21" spans="1:37" ht="12" customHeight="1">
      <c r="A21" s="189"/>
      <c r="B21" s="193" t="s">
        <v>21</v>
      </c>
      <c r="C21" s="193"/>
      <c r="D21" s="227">
        <v>16712</v>
      </c>
      <c r="E21" s="17">
        <v>12159</v>
      </c>
      <c r="F21" s="17">
        <v>4482</v>
      </c>
      <c r="G21" s="192"/>
      <c r="H21" s="227">
        <v>3019</v>
      </c>
      <c r="I21" s="227">
        <v>1407</v>
      </c>
      <c r="J21"/>
      <c r="K21" s="227">
        <v>2670</v>
      </c>
      <c r="L21" s="227">
        <v>1328</v>
      </c>
      <c r="M21"/>
      <c r="N21" s="227">
        <v>2472</v>
      </c>
      <c r="O21" s="227">
        <v>603</v>
      </c>
      <c r="P21"/>
      <c r="Q21" s="227">
        <v>1297</v>
      </c>
      <c r="R21" s="227">
        <v>219</v>
      </c>
      <c r="S21"/>
      <c r="T21" s="227">
        <v>491</v>
      </c>
      <c r="U21" s="227">
        <v>140</v>
      </c>
      <c r="V21"/>
      <c r="W21" s="227">
        <v>235</v>
      </c>
      <c r="X21" s="227">
        <v>98</v>
      </c>
      <c r="Y21"/>
      <c r="Z21" s="227">
        <v>135</v>
      </c>
      <c r="AA21" s="227">
        <v>13</v>
      </c>
      <c r="AB21"/>
      <c r="AC21" s="227">
        <v>142</v>
      </c>
      <c r="AD21" s="227">
        <v>20</v>
      </c>
      <c r="AE21"/>
      <c r="AF21" s="227">
        <v>44</v>
      </c>
      <c r="AG21" s="227">
        <v>15</v>
      </c>
      <c r="AH21"/>
      <c r="AI21" s="227">
        <f t="shared" si="1"/>
        <v>1654</v>
      </c>
      <c r="AJ21" s="227">
        <f t="shared" si="2"/>
        <v>639</v>
      </c>
      <c r="AK21" s="192">
        <v>639</v>
      </c>
    </row>
    <row r="22" spans="1:37" ht="12" customHeight="1">
      <c r="A22" s="189"/>
      <c r="B22" s="193" t="s">
        <v>22</v>
      </c>
      <c r="C22" s="193"/>
      <c r="D22" s="227">
        <v>4655</v>
      </c>
      <c r="E22" s="17">
        <v>3491</v>
      </c>
      <c r="F22" s="17">
        <v>1107</v>
      </c>
      <c r="G22" s="192"/>
      <c r="H22" s="227">
        <v>892</v>
      </c>
      <c r="I22" s="227">
        <v>355</v>
      </c>
      <c r="J22"/>
      <c r="K22" s="227">
        <v>487</v>
      </c>
      <c r="L22" s="227">
        <v>249</v>
      </c>
      <c r="M22"/>
      <c r="N22" s="227">
        <v>1043</v>
      </c>
      <c r="O22" s="227">
        <v>207</v>
      </c>
      <c r="P22"/>
      <c r="Q22" s="227">
        <v>346</v>
      </c>
      <c r="R22" s="227">
        <v>71</v>
      </c>
      <c r="S22"/>
      <c r="T22" s="227">
        <v>107</v>
      </c>
      <c r="U22" s="227">
        <v>30</v>
      </c>
      <c r="V22"/>
      <c r="W22" s="227">
        <v>70</v>
      </c>
      <c r="X22" s="227">
        <v>36</v>
      </c>
      <c r="Y22"/>
      <c r="Z22" s="227">
        <v>17</v>
      </c>
      <c r="AA22" s="227">
        <v>1</v>
      </c>
      <c r="AB22"/>
      <c r="AC22" s="227">
        <v>15</v>
      </c>
      <c r="AD22" s="227">
        <v>2</v>
      </c>
      <c r="AE22"/>
      <c r="AF22" s="227">
        <v>10</v>
      </c>
      <c r="AG22" s="227">
        <v>6</v>
      </c>
      <c r="AH22"/>
      <c r="AI22" s="227">
        <f t="shared" si="1"/>
        <v>504</v>
      </c>
      <c r="AJ22" s="227">
        <f t="shared" si="2"/>
        <v>150</v>
      </c>
      <c r="AK22" s="192">
        <v>150</v>
      </c>
    </row>
    <row r="23" spans="1:37" ht="12" customHeight="1">
      <c r="A23" s="189"/>
      <c r="B23" s="193" t="s">
        <v>23</v>
      </c>
      <c r="C23" s="193"/>
      <c r="D23" s="227">
        <v>6108</v>
      </c>
      <c r="E23" s="17">
        <v>4649</v>
      </c>
      <c r="F23" s="17">
        <v>1424</v>
      </c>
      <c r="G23" s="192"/>
      <c r="H23" s="227">
        <v>1384</v>
      </c>
      <c r="I23" s="227">
        <v>486</v>
      </c>
      <c r="J23"/>
      <c r="K23" s="227">
        <v>910</v>
      </c>
      <c r="L23" s="227">
        <v>361</v>
      </c>
      <c r="M23"/>
      <c r="N23" s="227">
        <v>844</v>
      </c>
      <c r="O23" s="227">
        <v>233</v>
      </c>
      <c r="P23"/>
      <c r="Q23" s="227">
        <v>420</v>
      </c>
      <c r="R23" s="227">
        <v>71</v>
      </c>
      <c r="S23"/>
      <c r="T23" s="227">
        <v>173</v>
      </c>
      <c r="U23" s="227">
        <v>15</v>
      </c>
      <c r="V23"/>
      <c r="W23" s="227">
        <v>119</v>
      </c>
      <c r="X23" s="227">
        <v>20</v>
      </c>
      <c r="Y23"/>
      <c r="Z23" s="227">
        <v>88</v>
      </c>
      <c r="AA23" s="227">
        <v>11</v>
      </c>
      <c r="AB23"/>
      <c r="AC23" s="227">
        <v>49</v>
      </c>
      <c r="AD23" s="227">
        <v>6</v>
      </c>
      <c r="AE23"/>
      <c r="AF23" s="227"/>
      <c r="AG23" s="227">
        <v>2</v>
      </c>
      <c r="AH23"/>
      <c r="AI23" s="227">
        <f t="shared" si="1"/>
        <v>662</v>
      </c>
      <c r="AJ23" s="227">
        <f t="shared" si="2"/>
        <v>219</v>
      </c>
      <c r="AK23" s="192">
        <v>219</v>
      </c>
    </row>
    <row r="24" spans="1:37" ht="12" customHeight="1">
      <c r="A24" s="189"/>
      <c r="B24" s="193" t="s">
        <v>24</v>
      </c>
      <c r="C24" s="193"/>
      <c r="D24" s="227">
        <v>46164</v>
      </c>
      <c r="E24" s="17">
        <v>32885</v>
      </c>
      <c r="F24" s="17">
        <v>13067</v>
      </c>
      <c r="G24" s="192"/>
      <c r="H24" s="227">
        <v>7941</v>
      </c>
      <c r="I24" s="227">
        <v>3834</v>
      </c>
      <c r="J24"/>
      <c r="K24" s="227">
        <v>9213</v>
      </c>
      <c r="L24" s="227">
        <v>4915</v>
      </c>
      <c r="M24"/>
      <c r="N24" s="227">
        <v>5854</v>
      </c>
      <c r="O24" s="227">
        <v>1452</v>
      </c>
      <c r="P24"/>
      <c r="Q24" s="227">
        <v>3166</v>
      </c>
      <c r="R24" s="227">
        <v>622</v>
      </c>
      <c r="S24"/>
      <c r="T24" s="227">
        <v>1298</v>
      </c>
      <c r="U24" s="227">
        <v>358</v>
      </c>
      <c r="V24"/>
      <c r="W24" s="227">
        <v>739</v>
      </c>
      <c r="X24" s="227">
        <v>256</v>
      </c>
      <c r="Y24"/>
      <c r="Z24" s="227">
        <v>435</v>
      </c>
      <c r="AA24" s="227">
        <v>60</v>
      </c>
      <c r="AB24"/>
      <c r="AC24" s="227">
        <v>280</v>
      </c>
      <c r="AD24" s="227">
        <v>69</v>
      </c>
      <c r="AE24"/>
      <c r="AF24" s="227">
        <v>74</v>
      </c>
      <c r="AG24" s="227">
        <v>30</v>
      </c>
      <c r="AH24"/>
      <c r="AI24" s="227">
        <f t="shared" si="1"/>
        <v>3885</v>
      </c>
      <c r="AJ24" s="227">
        <f t="shared" si="2"/>
        <v>1471</v>
      </c>
      <c r="AK24" s="192">
        <v>1471</v>
      </c>
    </row>
    <row r="25" spans="1:37" ht="12" customHeight="1">
      <c r="A25" s="189"/>
      <c r="B25" s="193" t="s">
        <v>77</v>
      </c>
      <c r="C25" s="193"/>
      <c r="D25" s="227">
        <v>37474</v>
      </c>
      <c r="E25" s="17">
        <v>26523</v>
      </c>
      <c r="F25" s="17">
        <v>10828</v>
      </c>
      <c r="G25" s="192"/>
      <c r="H25" s="227">
        <v>6385</v>
      </c>
      <c r="I25" s="227">
        <v>3247</v>
      </c>
      <c r="J25"/>
      <c r="K25" s="227">
        <v>5240</v>
      </c>
      <c r="L25" s="227">
        <v>2836</v>
      </c>
      <c r="M25"/>
      <c r="N25" s="227">
        <v>5708</v>
      </c>
      <c r="O25" s="227">
        <v>1675</v>
      </c>
      <c r="P25"/>
      <c r="Q25" s="227">
        <v>2944</v>
      </c>
      <c r="R25" s="227">
        <v>631</v>
      </c>
      <c r="S25"/>
      <c r="T25" s="227">
        <v>941</v>
      </c>
      <c r="U25" s="227">
        <v>297</v>
      </c>
      <c r="V25"/>
      <c r="W25" s="227">
        <v>599</v>
      </c>
      <c r="X25" s="227">
        <v>224</v>
      </c>
      <c r="Y25"/>
      <c r="Z25" s="227">
        <v>218</v>
      </c>
      <c r="AA25" s="227">
        <v>26</v>
      </c>
      <c r="AB25"/>
      <c r="AC25" s="227">
        <v>344</v>
      </c>
      <c r="AD25" s="227">
        <v>80</v>
      </c>
      <c r="AE25"/>
      <c r="AF25" s="227">
        <v>17</v>
      </c>
      <c r="AG25" s="227">
        <v>9</v>
      </c>
      <c r="AH25"/>
      <c r="AI25" s="227">
        <f t="shared" si="1"/>
        <v>4127</v>
      </c>
      <c r="AJ25" s="227">
        <f t="shared" si="2"/>
        <v>1803</v>
      </c>
      <c r="AK25" s="192">
        <v>1803</v>
      </c>
    </row>
    <row r="26" spans="1:37" ht="12" customHeight="1">
      <c r="A26" s="189"/>
      <c r="B26" s="193" t="s">
        <v>78</v>
      </c>
      <c r="C26" s="193"/>
      <c r="D26" s="227">
        <v>16179</v>
      </c>
      <c r="E26" s="17">
        <v>11148</v>
      </c>
      <c r="F26" s="17">
        <v>4895</v>
      </c>
      <c r="G26" s="192"/>
      <c r="H26" s="227">
        <v>2214</v>
      </c>
      <c r="I26" s="227">
        <v>1293</v>
      </c>
      <c r="J26"/>
      <c r="K26" s="227">
        <v>2432</v>
      </c>
      <c r="L26" s="227">
        <v>1480</v>
      </c>
      <c r="M26"/>
      <c r="N26" s="227">
        <v>2668</v>
      </c>
      <c r="O26" s="227">
        <v>805</v>
      </c>
      <c r="P26"/>
      <c r="Q26" s="227">
        <v>1193</v>
      </c>
      <c r="R26" s="227">
        <v>249</v>
      </c>
      <c r="S26"/>
      <c r="T26" s="227">
        <v>455</v>
      </c>
      <c r="U26" s="227">
        <v>131</v>
      </c>
      <c r="V26"/>
      <c r="W26" s="227">
        <v>272</v>
      </c>
      <c r="X26" s="227">
        <v>120</v>
      </c>
      <c r="Y26"/>
      <c r="Z26" s="227">
        <v>116</v>
      </c>
      <c r="AA26" s="227">
        <v>17</v>
      </c>
      <c r="AB26"/>
      <c r="AC26" s="227">
        <v>175</v>
      </c>
      <c r="AD26" s="227">
        <v>47</v>
      </c>
      <c r="AE26"/>
      <c r="AF26" s="227">
        <v>5</v>
      </c>
      <c r="AG26" s="227">
        <v>5</v>
      </c>
      <c r="AH26"/>
      <c r="AI26" s="227">
        <f t="shared" si="1"/>
        <v>1618</v>
      </c>
      <c r="AJ26" s="227">
        <f t="shared" si="2"/>
        <v>748</v>
      </c>
      <c r="AK26" s="192">
        <v>748</v>
      </c>
    </row>
    <row r="27" spans="1:37" ht="12" customHeight="1">
      <c r="A27" s="189"/>
      <c r="B27" s="193" t="s">
        <v>27</v>
      </c>
      <c r="C27" s="193"/>
      <c r="D27" s="227">
        <v>12087</v>
      </c>
      <c r="E27" s="17">
        <v>9228</v>
      </c>
      <c r="F27" s="17">
        <v>2706</v>
      </c>
      <c r="G27" s="192"/>
      <c r="H27" s="227">
        <v>2139</v>
      </c>
      <c r="I27" s="227">
        <v>727</v>
      </c>
      <c r="J27"/>
      <c r="K27" s="227">
        <v>1943</v>
      </c>
      <c r="L27" s="227">
        <v>817</v>
      </c>
      <c r="M27"/>
      <c r="N27" s="227">
        <v>1393</v>
      </c>
      <c r="O27" s="227">
        <v>299</v>
      </c>
      <c r="P27"/>
      <c r="Q27" s="227">
        <v>548</v>
      </c>
      <c r="R27" s="227">
        <v>75</v>
      </c>
      <c r="S27"/>
      <c r="T27" s="227">
        <v>222</v>
      </c>
      <c r="U27" s="227">
        <v>45</v>
      </c>
      <c r="V27"/>
      <c r="W27" s="227">
        <v>193</v>
      </c>
      <c r="X27" s="227">
        <v>47</v>
      </c>
      <c r="Y27"/>
      <c r="Z27" s="227">
        <v>170</v>
      </c>
      <c r="AA27" s="227">
        <v>13</v>
      </c>
      <c r="AB27"/>
      <c r="AC27" s="227">
        <v>47</v>
      </c>
      <c r="AD27" s="227">
        <v>7</v>
      </c>
      <c r="AE27"/>
      <c r="AF27" s="227">
        <v>53</v>
      </c>
      <c r="AG27" s="227">
        <v>9</v>
      </c>
      <c r="AH27"/>
      <c r="AI27" s="227">
        <f t="shared" si="1"/>
        <v>2520</v>
      </c>
      <c r="AJ27" s="227">
        <f t="shared" si="2"/>
        <v>667</v>
      </c>
      <c r="AK27" s="192">
        <v>667</v>
      </c>
    </row>
    <row r="28" spans="1:37" ht="12" customHeight="1">
      <c r="A28" s="189"/>
      <c r="B28" s="193" t="s">
        <v>28</v>
      </c>
      <c r="C28" s="193"/>
      <c r="D28" s="227">
        <v>5522</v>
      </c>
      <c r="E28" s="17">
        <v>3784</v>
      </c>
      <c r="F28" s="17">
        <v>1713</v>
      </c>
      <c r="G28" s="192"/>
      <c r="H28" s="227">
        <v>841</v>
      </c>
      <c r="I28" s="227">
        <v>426</v>
      </c>
      <c r="J28"/>
      <c r="K28" s="227">
        <v>881</v>
      </c>
      <c r="L28" s="227">
        <v>499</v>
      </c>
      <c r="M28"/>
      <c r="N28" s="227">
        <v>774</v>
      </c>
      <c r="O28" s="227">
        <v>249</v>
      </c>
      <c r="P28"/>
      <c r="Q28" s="227">
        <v>359</v>
      </c>
      <c r="R28" s="227">
        <v>114</v>
      </c>
      <c r="S28"/>
      <c r="T28" s="227">
        <v>162</v>
      </c>
      <c r="U28" s="227">
        <v>66</v>
      </c>
      <c r="V28"/>
      <c r="W28" s="227">
        <v>81</v>
      </c>
      <c r="X28" s="227">
        <v>42</v>
      </c>
      <c r="Y28"/>
      <c r="Z28" s="227">
        <v>38</v>
      </c>
      <c r="AA28" s="227">
        <v>5</v>
      </c>
      <c r="AB28"/>
      <c r="AC28" s="227">
        <v>30</v>
      </c>
      <c r="AD28" s="227">
        <v>3</v>
      </c>
      <c r="AE28"/>
      <c r="AF28" s="227">
        <v>21</v>
      </c>
      <c r="AG28" s="227">
        <v>13</v>
      </c>
      <c r="AH28"/>
      <c r="AI28" s="227">
        <f t="shared" si="1"/>
        <v>597</v>
      </c>
      <c r="AJ28" s="227">
        <f t="shared" si="2"/>
        <v>296</v>
      </c>
      <c r="AK28" s="192">
        <v>296</v>
      </c>
    </row>
    <row r="29" spans="1:37" ht="12" customHeight="1">
      <c r="A29" s="189"/>
      <c r="B29" s="193" t="s">
        <v>29</v>
      </c>
      <c r="C29" s="193"/>
      <c r="D29" s="227">
        <v>5748</v>
      </c>
      <c r="E29" s="17">
        <v>4104</v>
      </c>
      <c r="F29" s="17">
        <v>1567</v>
      </c>
      <c r="G29" s="192"/>
      <c r="H29" s="227">
        <v>1216</v>
      </c>
      <c r="I29" s="227">
        <v>536</v>
      </c>
      <c r="J29"/>
      <c r="K29" s="227">
        <v>943</v>
      </c>
      <c r="L29" s="227">
        <v>497</v>
      </c>
      <c r="M29"/>
      <c r="N29" s="227">
        <v>724</v>
      </c>
      <c r="O29" s="227">
        <v>178</v>
      </c>
      <c r="P29"/>
      <c r="Q29" s="227">
        <v>253</v>
      </c>
      <c r="R29" s="227">
        <v>45</v>
      </c>
      <c r="S29"/>
      <c r="T29" s="227">
        <v>250</v>
      </c>
      <c r="U29" s="227">
        <v>68</v>
      </c>
      <c r="V29"/>
      <c r="W29" s="227">
        <v>61</v>
      </c>
      <c r="X29" s="227">
        <v>24</v>
      </c>
      <c r="Y29"/>
      <c r="Z29" s="227">
        <v>83</v>
      </c>
      <c r="AA29" s="227">
        <v>12</v>
      </c>
      <c r="AB29"/>
      <c r="AC29" s="227">
        <v>14</v>
      </c>
      <c r="AD29" s="227">
        <v>1</v>
      </c>
      <c r="AE29"/>
      <c r="AF29" s="227">
        <v>65</v>
      </c>
      <c r="AG29" s="227">
        <v>21</v>
      </c>
      <c r="AH29"/>
      <c r="AI29" s="227">
        <f t="shared" si="1"/>
        <v>495</v>
      </c>
      <c r="AJ29" s="227">
        <f t="shared" si="2"/>
        <v>185</v>
      </c>
      <c r="AK29" s="192">
        <v>185</v>
      </c>
    </row>
    <row r="30" spans="1:37" ht="12" customHeight="1">
      <c r="A30" s="189"/>
      <c r="B30" s="193" t="s">
        <v>30</v>
      </c>
      <c r="C30" s="193"/>
      <c r="D30" s="227">
        <v>30555</v>
      </c>
      <c r="E30" s="17">
        <v>21682</v>
      </c>
      <c r="F30" s="17">
        <v>8789</v>
      </c>
      <c r="G30" s="192"/>
      <c r="H30" s="227">
        <v>5052</v>
      </c>
      <c r="I30" s="227">
        <v>2828</v>
      </c>
      <c r="J30"/>
      <c r="K30" s="227">
        <v>3610</v>
      </c>
      <c r="L30" s="227">
        <v>2491</v>
      </c>
      <c r="M30"/>
      <c r="N30" s="227">
        <v>5708</v>
      </c>
      <c r="O30" s="227">
        <v>1316</v>
      </c>
      <c r="P30"/>
      <c r="Q30" s="227">
        <v>2767</v>
      </c>
      <c r="R30" s="227">
        <v>526</v>
      </c>
      <c r="S30"/>
      <c r="T30" s="227">
        <v>759</v>
      </c>
      <c r="U30" s="227">
        <v>236</v>
      </c>
      <c r="V30"/>
      <c r="W30" s="227">
        <v>644</v>
      </c>
      <c r="X30" s="227">
        <v>199</v>
      </c>
      <c r="Y30"/>
      <c r="Z30" s="227">
        <v>328</v>
      </c>
      <c r="AA30" s="227">
        <v>36</v>
      </c>
      <c r="AB30"/>
      <c r="AC30" s="227">
        <v>280</v>
      </c>
      <c r="AD30" s="227">
        <v>33</v>
      </c>
      <c r="AE30"/>
      <c r="AF30" s="227">
        <v>23</v>
      </c>
      <c r="AG30" s="227">
        <v>12</v>
      </c>
      <c r="AH30"/>
      <c r="AI30" s="227">
        <f t="shared" si="1"/>
        <v>2511</v>
      </c>
      <c r="AJ30" s="227">
        <f t="shared" si="2"/>
        <v>1112</v>
      </c>
      <c r="AK30" s="192">
        <v>1112</v>
      </c>
    </row>
    <row r="31" spans="1:37" ht="12" customHeight="1">
      <c r="A31" s="189"/>
      <c r="B31" s="193" t="s">
        <v>31</v>
      </c>
      <c r="C31" s="193"/>
      <c r="D31" s="227">
        <v>5156</v>
      </c>
      <c r="E31" s="17">
        <v>4084</v>
      </c>
      <c r="F31" s="17">
        <v>1024</v>
      </c>
      <c r="G31" s="192"/>
      <c r="H31" s="227">
        <v>1058</v>
      </c>
      <c r="I31" s="227">
        <v>316</v>
      </c>
      <c r="J31"/>
      <c r="K31" s="227">
        <v>861</v>
      </c>
      <c r="L31" s="227">
        <v>290</v>
      </c>
      <c r="M31"/>
      <c r="N31" s="227">
        <v>888</v>
      </c>
      <c r="O31" s="227">
        <v>161</v>
      </c>
      <c r="P31"/>
      <c r="Q31" s="227">
        <v>324</v>
      </c>
      <c r="R31" s="227">
        <v>49</v>
      </c>
      <c r="S31"/>
      <c r="T31" s="227">
        <v>296</v>
      </c>
      <c r="U31" s="227">
        <v>69</v>
      </c>
      <c r="V31"/>
      <c r="W31" s="227">
        <v>86</v>
      </c>
      <c r="X31" s="227">
        <v>32</v>
      </c>
      <c r="Y31"/>
      <c r="Z31" s="227">
        <v>146</v>
      </c>
      <c r="AA31" s="227">
        <v>10</v>
      </c>
      <c r="AB31"/>
      <c r="AC31" s="227">
        <v>18</v>
      </c>
      <c r="AD31" s="227">
        <v>3</v>
      </c>
      <c r="AE31"/>
      <c r="AF31" s="227">
        <v>18</v>
      </c>
      <c r="AG31" s="227">
        <v>10</v>
      </c>
      <c r="AH31"/>
      <c r="AI31" s="227">
        <f t="shared" si="1"/>
        <v>389</v>
      </c>
      <c r="AJ31" s="227">
        <f t="shared" si="2"/>
        <v>84</v>
      </c>
      <c r="AK31" s="192">
        <v>84</v>
      </c>
    </row>
    <row r="32" spans="1:37" ht="12" customHeight="1">
      <c r="A32" s="189"/>
      <c r="B32" s="193" t="s">
        <v>32</v>
      </c>
      <c r="C32" s="193"/>
      <c r="D32" s="227">
        <v>12894</v>
      </c>
      <c r="E32" s="17">
        <v>9139</v>
      </c>
      <c r="F32" s="17">
        <v>3690</v>
      </c>
      <c r="G32" s="192"/>
      <c r="H32" s="227">
        <v>2329</v>
      </c>
      <c r="I32" s="227">
        <v>1106</v>
      </c>
      <c r="J32"/>
      <c r="K32" s="227">
        <v>2093</v>
      </c>
      <c r="L32" s="227">
        <v>1095</v>
      </c>
      <c r="M32"/>
      <c r="N32" s="227">
        <v>1901</v>
      </c>
      <c r="O32" s="227">
        <v>567</v>
      </c>
      <c r="P32"/>
      <c r="Q32" s="227">
        <v>786</v>
      </c>
      <c r="R32" s="227">
        <v>153</v>
      </c>
      <c r="S32"/>
      <c r="T32" s="227">
        <v>563</v>
      </c>
      <c r="U32" s="227">
        <v>223</v>
      </c>
      <c r="V32"/>
      <c r="W32" s="227">
        <v>188</v>
      </c>
      <c r="X32" s="227">
        <v>70</v>
      </c>
      <c r="Y32"/>
      <c r="Z32" s="227">
        <v>240</v>
      </c>
      <c r="AA32" s="227">
        <v>42</v>
      </c>
      <c r="AB32"/>
      <c r="AC32" s="227">
        <v>86</v>
      </c>
      <c r="AD32" s="227">
        <v>13</v>
      </c>
      <c r="AE32"/>
      <c r="AF32" s="227">
        <v>34</v>
      </c>
      <c r="AG32" s="227">
        <v>11</v>
      </c>
      <c r="AH32"/>
      <c r="AI32" s="227">
        <f t="shared" si="1"/>
        <v>919</v>
      </c>
      <c r="AJ32" s="227">
        <f t="shared" si="2"/>
        <v>410</v>
      </c>
      <c r="AK32" s="192">
        <v>410</v>
      </c>
    </row>
    <row r="33" spans="1:37" ht="12" customHeight="1">
      <c r="A33" s="189"/>
      <c r="B33" s="193" t="s">
        <v>33</v>
      </c>
      <c r="C33" s="193"/>
      <c r="D33" s="227">
        <v>8324</v>
      </c>
      <c r="E33" s="17">
        <v>5695</v>
      </c>
      <c r="F33" s="17">
        <v>2530</v>
      </c>
      <c r="G33" s="192"/>
      <c r="H33" s="227">
        <v>1207</v>
      </c>
      <c r="I33" s="227">
        <v>727</v>
      </c>
      <c r="J33"/>
      <c r="K33" s="227">
        <v>1304</v>
      </c>
      <c r="L33" s="227">
        <v>784</v>
      </c>
      <c r="M33"/>
      <c r="N33" s="227">
        <v>1407</v>
      </c>
      <c r="O33" s="227">
        <v>405</v>
      </c>
      <c r="P33"/>
      <c r="Q33" s="227">
        <v>626</v>
      </c>
      <c r="R33" s="227">
        <v>156</v>
      </c>
      <c r="S33"/>
      <c r="T33" s="227">
        <v>127</v>
      </c>
      <c r="U33" s="227">
        <v>31</v>
      </c>
      <c r="V33"/>
      <c r="W33" s="227">
        <v>120</v>
      </c>
      <c r="X33" s="227">
        <v>60</v>
      </c>
      <c r="Y33"/>
      <c r="Z33" s="227">
        <v>137</v>
      </c>
      <c r="AA33" s="227">
        <v>18</v>
      </c>
      <c r="AB33"/>
      <c r="AC33" s="227">
        <v>78</v>
      </c>
      <c r="AD33" s="227">
        <v>12</v>
      </c>
      <c r="AE33"/>
      <c r="AF33" s="227">
        <v>19</v>
      </c>
      <c r="AG33" s="227">
        <v>10</v>
      </c>
      <c r="AH33"/>
      <c r="AI33" s="227">
        <f t="shared" si="1"/>
        <v>670</v>
      </c>
      <c r="AJ33" s="227">
        <f t="shared" si="2"/>
        <v>327</v>
      </c>
      <c r="AK33" s="192">
        <v>327</v>
      </c>
    </row>
    <row r="34" spans="1:37" ht="12" customHeight="1">
      <c r="A34" s="189"/>
      <c r="B34" s="193" t="s">
        <v>34</v>
      </c>
      <c r="C34" s="193"/>
      <c r="D34" s="227">
        <v>7940</v>
      </c>
      <c r="E34" s="17">
        <v>4870</v>
      </c>
      <c r="F34" s="17">
        <v>2724</v>
      </c>
      <c r="G34" s="192"/>
      <c r="H34" s="227">
        <v>939</v>
      </c>
      <c r="I34" s="227">
        <v>915</v>
      </c>
      <c r="J34"/>
      <c r="K34" s="227">
        <v>568</v>
      </c>
      <c r="L34" s="227">
        <v>505</v>
      </c>
      <c r="M34"/>
      <c r="N34" s="227">
        <v>1450</v>
      </c>
      <c r="O34" s="227">
        <v>441</v>
      </c>
      <c r="P34"/>
      <c r="Q34" s="227">
        <v>335</v>
      </c>
      <c r="R34" s="227">
        <v>92</v>
      </c>
      <c r="S34"/>
      <c r="T34" s="227">
        <v>112</v>
      </c>
      <c r="U34" s="227">
        <v>48</v>
      </c>
      <c r="V34"/>
      <c r="W34" s="227">
        <v>202</v>
      </c>
      <c r="X34" s="227">
        <v>84</v>
      </c>
      <c r="Y34"/>
      <c r="Z34" s="227">
        <v>49</v>
      </c>
      <c r="AA34" s="227">
        <v>7</v>
      </c>
      <c r="AB34"/>
      <c r="AC34" s="227">
        <v>23</v>
      </c>
      <c r="AD34" s="227">
        <v>2</v>
      </c>
      <c r="AE34"/>
      <c r="AF34" s="227">
        <v>7</v>
      </c>
      <c r="AG34" s="227">
        <v>4</v>
      </c>
      <c r="AH34"/>
      <c r="AI34" s="227">
        <f t="shared" si="1"/>
        <v>1185</v>
      </c>
      <c r="AJ34" s="227">
        <f t="shared" si="2"/>
        <v>626</v>
      </c>
      <c r="AK34" s="192">
        <v>626</v>
      </c>
    </row>
    <row r="35" spans="1:37" ht="12" customHeight="1">
      <c r="A35" s="189"/>
      <c r="B35" s="193" t="s">
        <v>35</v>
      </c>
      <c r="C35" s="193"/>
      <c r="D35" s="227">
        <v>8266</v>
      </c>
      <c r="E35" s="17">
        <v>5663</v>
      </c>
      <c r="F35" s="17">
        <v>2192</v>
      </c>
      <c r="G35" s="192"/>
      <c r="H35" s="227">
        <v>1167</v>
      </c>
      <c r="I35" s="227">
        <v>568</v>
      </c>
      <c r="J35"/>
      <c r="K35" s="227">
        <v>1196</v>
      </c>
      <c r="L35" s="227">
        <v>639</v>
      </c>
      <c r="M35"/>
      <c r="N35" s="227">
        <v>958</v>
      </c>
      <c r="O35" s="227">
        <v>278</v>
      </c>
      <c r="P35"/>
      <c r="Q35" s="227">
        <v>486</v>
      </c>
      <c r="R35" s="227">
        <v>83</v>
      </c>
      <c r="S35"/>
      <c r="T35" s="227">
        <v>379</v>
      </c>
      <c r="U35" s="227">
        <v>144</v>
      </c>
      <c r="V35"/>
      <c r="W35" s="227">
        <v>120</v>
      </c>
      <c r="X35" s="227">
        <v>35</v>
      </c>
      <c r="Y35"/>
      <c r="Z35" s="227">
        <v>83</v>
      </c>
      <c r="AA35" s="227">
        <v>13</v>
      </c>
      <c r="AB35"/>
      <c r="AC35" s="227">
        <v>80</v>
      </c>
      <c r="AD35" s="227">
        <v>16</v>
      </c>
      <c r="AE35"/>
      <c r="AF35" s="227">
        <v>11</v>
      </c>
      <c r="AG35" s="227">
        <v>3</v>
      </c>
      <c r="AH35"/>
      <c r="AI35" s="227">
        <f t="shared" si="1"/>
        <v>1183</v>
      </c>
      <c r="AJ35" s="227">
        <f t="shared" si="2"/>
        <v>413</v>
      </c>
      <c r="AK35" s="192">
        <v>413</v>
      </c>
    </row>
    <row r="36" spans="1:37" ht="12" customHeight="1">
      <c r="A36" s="189"/>
      <c r="B36" s="193" t="s">
        <v>36</v>
      </c>
      <c r="C36" s="193"/>
      <c r="D36" s="227">
        <v>14195</v>
      </c>
      <c r="E36" s="17">
        <v>10584</v>
      </c>
      <c r="F36" s="17">
        <v>3566</v>
      </c>
      <c r="G36" s="192"/>
      <c r="H36" s="227">
        <v>2886</v>
      </c>
      <c r="I36" s="227">
        <v>1147</v>
      </c>
      <c r="J36"/>
      <c r="K36" s="227">
        <v>2374</v>
      </c>
      <c r="L36" s="227">
        <v>1251</v>
      </c>
      <c r="M36"/>
      <c r="N36" s="227">
        <v>2243</v>
      </c>
      <c r="O36" s="227">
        <v>393</v>
      </c>
      <c r="P36"/>
      <c r="Q36" s="227">
        <v>1154</v>
      </c>
      <c r="R36" s="227">
        <v>207</v>
      </c>
      <c r="S36"/>
      <c r="T36" s="227">
        <v>463</v>
      </c>
      <c r="U36" s="227">
        <v>102</v>
      </c>
      <c r="V36"/>
      <c r="W36" s="227">
        <v>241</v>
      </c>
      <c r="X36" s="227">
        <v>103</v>
      </c>
      <c r="Y36"/>
      <c r="Z36" s="227">
        <v>194</v>
      </c>
      <c r="AA36" s="227">
        <v>18</v>
      </c>
      <c r="AB36"/>
      <c r="AC36" s="227">
        <v>77</v>
      </c>
      <c r="AD36" s="227">
        <v>8</v>
      </c>
      <c r="AE36"/>
      <c r="AF36" s="227">
        <v>54</v>
      </c>
      <c r="AG36" s="227">
        <v>25</v>
      </c>
      <c r="AH36"/>
      <c r="AI36" s="227">
        <f t="shared" si="1"/>
        <v>898</v>
      </c>
      <c r="AJ36" s="227">
        <f t="shared" si="2"/>
        <v>312</v>
      </c>
      <c r="AK36" s="192">
        <v>312</v>
      </c>
    </row>
    <row r="37" spans="1:37" ht="12" customHeight="1">
      <c r="A37" s="189"/>
      <c r="B37" s="193" t="s">
        <v>37</v>
      </c>
      <c r="C37" s="193"/>
      <c r="D37" s="227">
        <v>16542</v>
      </c>
      <c r="E37" s="17">
        <v>11566</v>
      </c>
      <c r="F37" s="17">
        <v>4660</v>
      </c>
      <c r="G37" s="192"/>
      <c r="H37" s="227">
        <v>2725</v>
      </c>
      <c r="I37" s="227">
        <v>1354</v>
      </c>
      <c r="J37"/>
      <c r="K37" s="227">
        <v>2573</v>
      </c>
      <c r="L37" s="227">
        <v>1469</v>
      </c>
      <c r="M37"/>
      <c r="N37" s="227">
        <v>2314</v>
      </c>
      <c r="O37" s="227">
        <v>599</v>
      </c>
      <c r="P37"/>
      <c r="Q37" s="227">
        <v>1068</v>
      </c>
      <c r="R37" s="227">
        <v>180</v>
      </c>
      <c r="S37"/>
      <c r="T37" s="227">
        <v>578</v>
      </c>
      <c r="U37" s="227">
        <v>186</v>
      </c>
      <c r="V37"/>
      <c r="W37" s="227">
        <v>245</v>
      </c>
      <c r="X37" s="227">
        <v>122</v>
      </c>
      <c r="Y37"/>
      <c r="Z37" s="227">
        <v>290</v>
      </c>
      <c r="AA37" s="227">
        <v>43</v>
      </c>
      <c r="AB37"/>
      <c r="AC37" s="227">
        <v>78</v>
      </c>
      <c r="AD37" s="227">
        <v>6</v>
      </c>
      <c r="AE37"/>
      <c r="AF37" s="227">
        <v>63</v>
      </c>
      <c r="AG37" s="227">
        <v>50</v>
      </c>
      <c r="AH37"/>
      <c r="AI37" s="227">
        <f t="shared" si="1"/>
        <v>1632</v>
      </c>
      <c r="AJ37" s="227">
        <f t="shared" si="2"/>
        <v>651</v>
      </c>
      <c r="AK37" s="192">
        <v>651</v>
      </c>
    </row>
    <row r="38" spans="1:37" ht="12" customHeight="1">
      <c r="A38" s="189"/>
      <c r="B38" s="193" t="s">
        <v>38</v>
      </c>
      <c r="C38" s="193"/>
      <c r="D38" s="227">
        <v>3588</v>
      </c>
      <c r="E38" s="17">
        <v>2927</v>
      </c>
      <c r="F38" s="17">
        <v>654</v>
      </c>
      <c r="G38" s="192"/>
      <c r="H38" s="227">
        <v>780</v>
      </c>
      <c r="I38" s="227">
        <v>242</v>
      </c>
      <c r="J38"/>
      <c r="K38" s="227">
        <v>599</v>
      </c>
      <c r="L38" s="227">
        <v>190</v>
      </c>
      <c r="M38"/>
      <c r="N38" s="227">
        <v>738</v>
      </c>
      <c r="O38" s="227">
        <v>98</v>
      </c>
      <c r="P38"/>
      <c r="Q38" s="227">
        <v>300</v>
      </c>
      <c r="R38" s="227">
        <v>27</v>
      </c>
      <c r="S38"/>
      <c r="T38" s="227">
        <v>101</v>
      </c>
      <c r="U38" s="227">
        <v>11</v>
      </c>
      <c r="V38"/>
      <c r="W38" s="227">
        <v>72</v>
      </c>
      <c r="X38" s="227">
        <v>17</v>
      </c>
      <c r="Y38"/>
      <c r="Z38" s="227">
        <v>41</v>
      </c>
      <c r="AA38" s="227">
        <v>2</v>
      </c>
      <c r="AB38"/>
      <c r="AC38" s="227">
        <v>38</v>
      </c>
      <c r="AD38" s="227">
        <v>1</v>
      </c>
      <c r="AE38"/>
      <c r="AF38" s="227">
        <v>1</v>
      </c>
      <c r="AG38" s="227">
        <v>1</v>
      </c>
      <c r="AH38"/>
      <c r="AI38" s="227">
        <f t="shared" si="1"/>
        <v>257</v>
      </c>
      <c r="AJ38" s="227">
        <f t="shared" si="2"/>
        <v>65</v>
      </c>
      <c r="AK38" s="192">
        <v>65</v>
      </c>
    </row>
    <row r="39" spans="1:37" ht="12" customHeight="1">
      <c r="A39" s="189"/>
      <c r="B39" s="193" t="s">
        <v>39</v>
      </c>
      <c r="C39" s="193"/>
      <c r="D39" s="227">
        <v>12493</v>
      </c>
      <c r="E39" s="17">
        <v>9186</v>
      </c>
      <c r="F39" s="17">
        <v>3052</v>
      </c>
      <c r="G39" s="192"/>
      <c r="H39" s="227">
        <v>2111</v>
      </c>
      <c r="I39" s="227">
        <v>883</v>
      </c>
      <c r="J39"/>
      <c r="K39" s="227">
        <v>1928</v>
      </c>
      <c r="L39" s="227">
        <v>924</v>
      </c>
      <c r="M39"/>
      <c r="N39" s="227">
        <v>1876</v>
      </c>
      <c r="O39" s="227">
        <v>420</v>
      </c>
      <c r="P39"/>
      <c r="Q39" s="227">
        <v>982</v>
      </c>
      <c r="R39" s="227">
        <v>160</v>
      </c>
      <c r="S39"/>
      <c r="T39" s="227">
        <v>550</v>
      </c>
      <c r="U39" s="227">
        <v>169</v>
      </c>
      <c r="V39"/>
      <c r="W39" s="227">
        <v>216</v>
      </c>
      <c r="X39" s="227">
        <v>84</v>
      </c>
      <c r="Y39"/>
      <c r="Z39" s="227">
        <v>176</v>
      </c>
      <c r="AA39" s="227">
        <v>16</v>
      </c>
      <c r="AB39"/>
      <c r="AC39" s="227">
        <v>102</v>
      </c>
      <c r="AD39" s="227">
        <v>13</v>
      </c>
      <c r="AE39"/>
      <c r="AF39" s="227">
        <v>19</v>
      </c>
      <c r="AG39" s="227">
        <v>19</v>
      </c>
      <c r="AH39"/>
      <c r="AI39" s="227">
        <f t="shared" si="1"/>
        <v>1226</v>
      </c>
      <c r="AJ39" s="227">
        <f t="shared" si="2"/>
        <v>364</v>
      </c>
      <c r="AK39" s="192">
        <v>364</v>
      </c>
    </row>
    <row r="40" spans="1:37" ht="12" customHeight="1">
      <c r="A40" s="189"/>
      <c r="B40" s="193" t="s">
        <v>40</v>
      </c>
      <c r="C40" s="193"/>
      <c r="D40" s="227">
        <v>1350</v>
      </c>
      <c r="E40" s="17">
        <v>1021</v>
      </c>
      <c r="F40" s="17">
        <v>324</v>
      </c>
      <c r="G40" s="192"/>
      <c r="H40" s="227">
        <v>250</v>
      </c>
      <c r="I40" s="227">
        <v>95</v>
      </c>
      <c r="J40"/>
      <c r="K40" s="227">
        <v>180</v>
      </c>
      <c r="L40" s="227">
        <v>75</v>
      </c>
      <c r="M40"/>
      <c r="N40" s="227">
        <v>243</v>
      </c>
      <c r="O40" s="227">
        <v>72</v>
      </c>
      <c r="P40"/>
      <c r="Q40" s="227">
        <v>105</v>
      </c>
      <c r="R40" s="227">
        <v>17</v>
      </c>
      <c r="S40"/>
      <c r="T40" s="227">
        <v>49</v>
      </c>
      <c r="U40" s="227">
        <v>15</v>
      </c>
      <c r="V40"/>
      <c r="W40" s="227">
        <v>29</v>
      </c>
      <c r="X40" s="227">
        <v>4</v>
      </c>
      <c r="Y40"/>
      <c r="Z40" s="227">
        <v>13</v>
      </c>
      <c r="AA40" s="227">
        <v>3</v>
      </c>
      <c r="AB40"/>
      <c r="AC40" s="227">
        <v>27</v>
      </c>
      <c r="AD40" s="227">
        <v>3</v>
      </c>
      <c r="AE40"/>
      <c r="AF40" s="227">
        <v>2</v>
      </c>
      <c r="AG40" s="227"/>
      <c r="AH40"/>
      <c r="AI40" s="227">
        <f t="shared" si="1"/>
        <v>123</v>
      </c>
      <c r="AJ40" s="227">
        <f t="shared" si="2"/>
        <v>40</v>
      </c>
      <c r="AK40" s="192">
        <v>40</v>
      </c>
    </row>
    <row r="41" spans="1:37" ht="12" customHeight="1">
      <c r="A41" s="189"/>
      <c r="B41" s="193" t="s">
        <v>41</v>
      </c>
      <c r="C41" s="193"/>
      <c r="D41" s="227">
        <v>9499</v>
      </c>
      <c r="E41" s="17">
        <v>6966</v>
      </c>
      <c r="F41" s="17">
        <v>2474</v>
      </c>
      <c r="G41" s="192"/>
      <c r="H41" s="227">
        <v>1762</v>
      </c>
      <c r="I41" s="227">
        <v>816</v>
      </c>
      <c r="J41"/>
      <c r="K41" s="227">
        <v>1675</v>
      </c>
      <c r="L41" s="227">
        <v>798</v>
      </c>
      <c r="M41"/>
      <c r="N41" s="227">
        <v>1292</v>
      </c>
      <c r="O41" s="227">
        <v>321</v>
      </c>
      <c r="P41"/>
      <c r="Q41" s="227">
        <v>782</v>
      </c>
      <c r="R41" s="227">
        <v>111</v>
      </c>
      <c r="S41"/>
      <c r="T41" s="227">
        <v>228</v>
      </c>
      <c r="U41" s="227">
        <v>39</v>
      </c>
      <c r="V41"/>
      <c r="W41" s="227">
        <v>161</v>
      </c>
      <c r="X41" s="227">
        <v>67</v>
      </c>
      <c r="Y41"/>
      <c r="Z41" s="227">
        <v>74</v>
      </c>
      <c r="AA41" s="227">
        <v>5</v>
      </c>
      <c r="AB41"/>
      <c r="AC41" s="227">
        <v>46</v>
      </c>
      <c r="AD41" s="227">
        <v>6</v>
      </c>
      <c r="AE41"/>
      <c r="AF41" s="227">
        <v>24</v>
      </c>
      <c r="AG41" s="227">
        <v>5</v>
      </c>
      <c r="AH41"/>
      <c r="AI41" s="227">
        <f t="shared" si="1"/>
        <v>922</v>
      </c>
      <c r="AJ41" s="227">
        <f t="shared" si="2"/>
        <v>306</v>
      </c>
      <c r="AK41" s="192">
        <v>306</v>
      </c>
    </row>
    <row r="42" spans="1:37" ht="12" customHeight="1">
      <c r="A42" s="189"/>
      <c r="B42" s="193" t="s">
        <v>42</v>
      </c>
      <c r="C42" s="193"/>
      <c r="D42" s="227">
        <v>8266</v>
      </c>
      <c r="E42" s="17">
        <v>6469</v>
      </c>
      <c r="F42" s="17">
        <v>1655</v>
      </c>
      <c r="G42" s="192"/>
      <c r="H42" s="227">
        <v>1602</v>
      </c>
      <c r="I42" s="227">
        <v>506</v>
      </c>
      <c r="J42"/>
      <c r="K42" s="227">
        <v>1603</v>
      </c>
      <c r="L42" s="227">
        <v>534</v>
      </c>
      <c r="M42"/>
      <c r="N42" s="227">
        <v>1061</v>
      </c>
      <c r="O42" s="227">
        <v>206</v>
      </c>
      <c r="P42"/>
      <c r="Q42" s="227">
        <v>634</v>
      </c>
      <c r="R42" s="227">
        <v>77</v>
      </c>
      <c r="S42"/>
      <c r="T42" s="227">
        <v>176</v>
      </c>
      <c r="U42" s="227">
        <v>28</v>
      </c>
      <c r="V42"/>
      <c r="W42" s="227">
        <v>186</v>
      </c>
      <c r="X42" s="227">
        <v>56</v>
      </c>
      <c r="Y42"/>
      <c r="Z42" s="227">
        <v>202</v>
      </c>
      <c r="AA42" s="227">
        <v>14</v>
      </c>
      <c r="AB42"/>
      <c r="AC42" s="227">
        <v>53</v>
      </c>
      <c r="AD42" s="227">
        <v>1</v>
      </c>
      <c r="AE42"/>
      <c r="AF42" s="227">
        <v>25</v>
      </c>
      <c r="AG42" s="227">
        <v>2</v>
      </c>
      <c r="AH42"/>
      <c r="AI42" s="227">
        <f t="shared" si="1"/>
        <v>927</v>
      </c>
      <c r="AJ42" s="227">
        <f t="shared" si="2"/>
        <v>231</v>
      </c>
      <c r="AK42" s="192">
        <v>231</v>
      </c>
    </row>
    <row r="43" spans="1:37" ht="12" customHeight="1">
      <c r="A43" s="189"/>
      <c r="B43" s="193" t="s">
        <v>43</v>
      </c>
      <c r="C43" s="193"/>
      <c r="D43" s="227">
        <v>6668</v>
      </c>
      <c r="E43" s="17">
        <v>5050</v>
      </c>
      <c r="F43" s="17">
        <v>1573</v>
      </c>
      <c r="G43" s="192"/>
      <c r="H43" s="227">
        <v>1380</v>
      </c>
      <c r="I43" s="227">
        <v>541</v>
      </c>
      <c r="J43"/>
      <c r="K43" s="227">
        <v>717</v>
      </c>
      <c r="L43" s="227">
        <v>374</v>
      </c>
      <c r="M43"/>
      <c r="N43" s="227">
        <v>1205</v>
      </c>
      <c r="O43" s="227">
        <v>289</v>
      </c>
      <c r="P43"/>
      <c r="Q43" s="227">
        <v>535</v>
      </c>
      <c r="R43" s="227">
        <v>83</v>
      </c>
      <c r="S43"/>
      <c r="T43" s="227">
        <v>235</v>
      </c>
      <c r="U43" s="227">
        <v>44</v>
      </c>
      <c r="V43"/>
      <c r="W43" s="227">
        <v>105</v>
      </c>
      <c r="X43" s="227">
        <v>44</v>
      </c>
      <c r="Y43"/>
      <c r="Z43" s="227">
        <v>110</v>
      </c>
      <c r="AA43" s="227">
        <v>6</v>
      </c>
      <c r="AB43"/>
      <c r="AC43" s="227">
        <v>27</v>
      </c>
      <c r="AD43" s="227"/>
      <c r="AE43"/>
      <c r="AF43" s="227">
        <v>9</v>
      </c>
      <c r="AG43" s="227"/>
      <c r="AH43"/>
      <c r="AI43" s="227">
        <f t="shared" si="1"/>
        <v>727</v>
      </c>
      <c r="AJ43" s="227">
        <f t="shared" si="2"/>
        <v>192</v>
      </c>
      <c r="AK43" s="192">
        <v>192</v>
      </c>
    </row>
    <row r="44" spans="1:37" ht="12" customHeight="1" thickBot="1">
      <c r="A44" s="517"/>
      <c r="B44" s="518" t="s">
        <v>44</v>
      </c>
      <c r="C44" s="518"/>
      <c r="D44" s="488">
        <v>3964</v>
      </c>
      <c r="E44" s="567">
        <v>3010</v>
      </c>
      <c r="F44" s="567">
        <v>784</v>
      </c>
      <c r="G44" s="519"/>
      <c r="H44" s="488">
        <v>669</v>
      </c>
      <c r="I44" s="488">
        <v>216</v>
      </c>
      <c r="J44" s="520"/>
      <c r="K44" s="488">
        <v>605</v>
      </c>
      <c r="L44" s="488">
        <v>255</v>
      </c>
      <c r="M44" s="520"/>
      <c r="N44" s="488">
        <v>519</v>
      </c>
      <c r="O44" s="488">
        <v>85</v>
      </c>
      <c r="P44" s="520"/>
      <c r="Q44" s="488">
        <v>226</v>
      </c>
      <c r="R44" s="488">
        <v>26</v>
      </c>
      <c r="S44" s="520"/>
      <c r="T44" s="488">
        <v>213</v>
      </c>
      <c r="U44" s="488">
        <v>45</v>
      </c>
      <c r="V44" s="520"/>
      <c r="W44" s="488">
        <v>72</v>
      </c>
      <c r="X44" s="488">
        <v>10</v>
      </c>
      <c r="Y44" s="520"/>
      <c r="Z44" s="488">
        <v>41</v>
      </c>
      <c r="AA44" s="488">
        <v>3</v>
      </c>
      <c r="AB44" s="520"/>
      <c r="AC44" s="488">
        <v>19</v>
      </c>
      <c r="AD44" s="488">
        <v>2</v>
      </c>
      <c r="AE44" s="520"/>
      <c r="AF44" s="488">
        <v>8</v>
      </c>
      <c r="AG44" s="488"/>
      <c r="AH44" s="520"/>
      <c r="AI44" s="488">
        <f t="shared" si="1"/>
        <v>638</v>
      </c>
      <c r="AJ44" s="488">
        <f t="shared" si="2"/>
        <v>142</v>
      </c>
      <c r="AK44" s="519">
        <v>142</v>
      </c>
    </row>
    <row r="45" spans="1:37" s="95" customFormat="1" ht="12" customHeight="1">
      <c r="A45" s="717" t="s">
        <v>335</v>
      </c>
      <c r="B45" s="717"/>
      <c r="C45" s="717"/>
      <c r="D45" s="717"/>
      <c r="E45" s="717"/>
      <c r="F45" s="717"/>
      <c r="G45" s="717"/>
      <c r="H45" s="717"/>
      <c r="I45" s="717"/>
      <c r="J45" s="717"/>
      <c r="K45" s="717"/>
      <c r="L45" s="717"/>
      <c r="M45" s="717"/>
      <c r="N45" s="717"/>
      <c r="O45" s="717"/>
      <c r="P45" s="717"/>
      <c r="Q45" s="717"/>
      <c r="R45" s="717"/>
      <c r="S45" s="717"/>
      <c r="T45" s="717"/>
      <c r="U45" s="717"/>
      <c r="V45" s="717"/>
      <c r="W45" s="717"/>
      <c r="X45" s="717"/>
      <c r="Y45" s="717"/>
      <c r="Z45" s="717"/>
      <c r="AA45" s="717"/>
      <c r="AB45" s="717"/>
      <c r="AC45" s="717"/>
      <c r="AD45" s="717"/>
      <c r="AE45" s="717"/>
      <c r="AF45" s="717"/>
      <c r="AG45" s="717"/>
      <c r="AH45" s="717"/>
      <c r="AI45" s="717"/>
      <c r="AJ45" s="717"/>
      <c r="AK45" s="717"/>
    </row>
    <row r="46" spans="1:37" s="95" customFormat="1" ht="12" customHeight="1">
      <c r="A46" s="717" t="s">
        <v>287</v>
      </c>
      <c r="B46" s="717"/>
      <c r="C46" s="717"/>
      <c r="D46" s="717"/>
      <c r="E46" s="717"/>
      <c r="F46" s="717"/>
      <c r="G46" s="717"/>
      <c r="H46" s="717"/>
      <c r="I46" s="717"/>
      <c r="J46" s="717"/>
      <c r="K46" s="717"/>
      <c r="L46" s="717"/>
      <c r="M46" s="717"/>
      <c r="N46" s="717"/>
      <c r="O46" s="717"/>
      <c r="P46" s="717"/>
      <c r="Q46" s="717"/>
      <c r="R46" s="717"/>
      <c r="S46" s="717"/>
      <c r="T46" s="717"/>
      <c r="U46" s="717"/>
      <c r="V46" s="717"/>
      <c r="W46" s="717"/>
      <c r="X46" s="717"/>
      <c r="Y46" s="717"/>
      <c r="Z46" s="717"/>
      <c r="AA46" s="717"/>
      <c r="AB46" s="717"/>
      <c r="AC46" s="717"/>
      <c r="AD46" s="717"/>
      <c r="AE46" s="717"/>
      <c r="AF46" s="717"/>
      <c r="AG46" s="717"/>
      <c r="AH46" s="717"/>
      <c r="AI46" s="717"/>
      <c r="AJ46" s="717"/>
      <c r="AK46" s="717"/>
    </row>
    <row r="47" spans="1:37" s="95" customFormat="1" ht="12" customHeight="1">
      <c r="A47" s="724" t="s">
        <v>536</v>
      </c>
      <c r="B47" s="724"/>
      <c r="C47" s="724"/>
      <c r="D47" s="724"/>
      <c r="E47" s="724"/>
      <c r="F47" s="724"/>
      <c r="G47" s="724"/>
      <c r="H47" s="724"/>
      <c r="I47" s="724"/>
      <c r="J47" s="724"/>
      <c r="K47" s="724"/>
      <c r="L47" s="724"/>
      <c r="M47" s="724"/>
      <c r="N47" s="724"/>
      <c r="O47" s="724"/>
      <c r="P47" s="724"/>
      <c r="Q47" s="724"/>
      <c r="R47" s="724"/>
      <c r="S47" s="724"/>
      <c r="T47" s="724"/>
      <c r="U47" s="724"/>
      <c r="V47" s="724"/>
      <c r="W47" s="724"/>
      <c r="X47" s="724"/>
      <c r="Y47" s="724"/>
      <c r="Z47" s="724"/>
      <c r="AA47" s="724"/>
      <c r="AB47" s="724"/>
      <c r="AC47" s="724"/>
      <c r="AD47" s="724"/>
      <c r="AE47" s="724"/>
      <c r="AF47" s="724"/>
      <c r="AG47" s="724"/>
      <c r="AH47" s="724"/>
      <c r="AI47" s="724"/>
      <c r="AJ47" s="724"/>
      <c r="AK47" s="724"/>
    </row>
    <row r="48" spans="1:36" ht="12" customHeight="1">
      <c r="A48" s="141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115"/>
    </row>
    <row r="49" ht="17.25" customHeight="1"/>
    <row r="50" spans="4:37" ht="12.75"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</row>
    <row r="51" ht="12.75">
      <c r="AJ51" s="88"/>
    </row>
    <row r="53" spans="35:36" ht="12.75">
      <c r="AI53" s="116"/>
      <c r="AJ53" s="88"/>
    </row>
    <row r="54" spans="35:36" ht="12.75">
      <c r="AI54" s="116"/>
      <c r="AJ54" s="88"/>
    </row>
    <row r="55" spans="35:36" ht="12.75">
      <c r="AI55" s="116"/>
      <c r="AJ55" s="88"/>
    </row>
    <row r="56" spans="35:36" ht="12.75">
      <c r="AI56" s="116"/>
      <c r="AJ56" s="88"/>
    </row>
    <row r="57" spans="35:36" ht="12.75">
      <c r="AI57" s="116"/>
      <c r="AJ57" s="88"/>
    </row>
    <row r="58" spans="35:36" ht="12.75">
      <c r="AI58" s="116"/>
      <c r="AJ58" s="88"/>
    </row>
    <row r="59" spans="35:36" ht="12.75">
      <c r="AI59" s="116"/>
      <c r="AJ59" s="88"/>
    </row>
    <row r="60" spans="35:36" ht="12.75">
      <c r="AI60" s="116"/>
      <c r="AJ60" s="88"/>
    </row>
    <row r="61" spans="35:36" ht="12.75">
      <c r="AI61" s="116"/>
      <c r="AJ61" s="88"/>
    </row>
    <row r="62" spans="35:36" ht="12.75">
      <c r="AI62" s="116"/>
      <c r="AJ62" s="88"/>
    </row>
    <row r="63" spans="35:36" ht="12.75">
      <c r="AI63" s="116"/>
      <c r="AJ63" s="88"/>
    </row>
    <row r="64" spans="35:36" ht="12.75">
      <c r="AI64" s="116"/>
      <c r="AJ64" s="88"/>
    </row>
    <row r="65" spans="35:36" ht="12.75">
      <c r="AI65" s="116"/>
      <c r="AJ65" s="88"/>
    </row>
    <row r="66" spans="35:36" ht="12.75">
      <c r="AI66" s="116"/>
      <c r="AJ66" s="88"/>
    </row>
    <row r="67" spans="35:36" ht="12.75">
      <c r="AI67" s="116"/>
      <c r="AJ67" s="88"/>
    </row>
    <row r="68" spans="35:36" ht="12.75">
      <c r="AI68" s="116"/>
      <c r="AJ68" s="88"/>
    </row>
    <row r="69" spans="35:36" ht="12.75">
      <c r="AI69" s="116"/>
      <c r="AJ69" s="88"/>
    </row>
    <row r="70" spans="35:36" ht="12.75">
      <c r="AI70" s="116"/>
      <c r="AJ70" s="88"/>
    </row>
    <row r="71" spans="35:36" ht="12.75">
      <c r="AI71" s="116"/>
      <c r="AJ71" s="88"/>
    </row>
    <row r="72" spans="35:36" ht="12.75">
      <c r="AI72" s="116"/>
      <c r="AJ72" s="88"/>
    </row>
    <row r="73" spans="35:36" ht="12.75">
      <c r="AI73" s="116"/>
      <c r="AJ73" s="88"/>
    </row>
    <row r="74" spans="35:36" ht="12.75">
      <c r="AI74" s="116"/>
      <c r="AJ74" s="88"/>
    </row>
    <row r="75" spans="35:36" ht="12.75">
      <c r="AI75" s="116"/>
      <c r="AJ75" s="88"/>
    </row>
    <row r="76" spans="35:36" ht="12.75">
      <c r="AI76" s="116"/>
      <c r="AJ76" s="88"/>
    </row>
    <row r="77" spans="35:36" ht="12.75">
      <c r="AI77" s="116"/>
      <c r="AJ77" s="88"/>
    </row>
    <row r="78" spans="35:36" ht="12.75">
      <c r="AI78" s="116"/>
      <c r="AJ78" s="88"/>
    </row>
    <row r="79" spans="35:36" ht="12.75">
      <c r="AI79" s="116"/>
      <c r="AJ79" s="88"/>
    </row>
    <row r="80" spans="35:36" ht="12.75">
      <c r="AI80" s="116"/>
      <c r="AJ80" s="88"/>
    </row>
    <row r="81" spans="35:36" ht="12.75">
      <c r="AI81" s="116"/>
      <c r="AJ81" s="88"/>
    </row>
    <row r="82" spans="35:36" ht="12.75">
      <c r="AI82" s="116"/>
      <c r="AJ82" s="88"/>
    </row>
    <row r="83" spans="35:36" ht="12.75">
      <c r="AI83" s="116"/>
      <c r="AJ83" s="88"/>
    </row>
    <row r="84" spans="35:36" ht="12.75">
      <c r="AI84" s="116"/>
      <c r="AJ84" s="88"/>
    </row>
    <row r="85" spans="35:36" ht="12.75">
      <c r="AI85" s="116"/>
      <c r="AJ85" s="88"/>
    </row>
    <row r="86" spans="35:36" ht="12.75">
      <c r="AI86" s="116"/>
      <c r="AJ86" s="88"/>
    </row>
    <row r="87" spans="35:36" ht="12.75">
      <c r="AI87" s="116"/>
      <c r="AJ87" s="88"/>
    </row>
    <row r="88" spans="35:36" ht="12.75">
      <c r="AI88" s="116"/>
      <c r="AJ88" s="88"/>
    </row>
    <row r="89" spans="35:36" ht="12.75">
      <c r="AI89" s="116"/>
      <c r="AJ89" s="88"/>
    </row>
    <row r="90" spans="35:36" ht="12.75">
      <c r="AI90" s="116"/>
      <c r="AJ90" s="88"/>
    </row>
    <row r="91" spans="35:36" ht="12.75">
      <c r="AI91" s="116"/>
      <c r="AJ91" s="88"/>
    </row>
    <row r="92" spans="35:36" ht="12.75">
      <c r="AI92" s="116"/>
      <c r="AJ92" s="88"/>
    </row>
  </sheetData>
  <sheetProtection/>
  <mergeCells count="19">
    <mergeCell ref="A45:AK45"/>
    <mergeCell ref="A46:AK46"/>
    <mergeCell ref="A47:AK47"/>
    <mergeCell ref="W5:X5"/>
    <mergeCell ref="Z5:AA5"/>
    <mergeCell ref="AF5:AG5"/>
    <mergeCell ref="AI5:AK5"/>
    <mergeCell ref="AJ6:AK6"/>
    <mergeCell ref="AC5:AD5"/>
    <mergeCell ref="A3:AK3"/>
    <mergeCell ref="A2:AK2"/>
    <mergeCell ref="AI4:AJ4"/>
    <mergeCell ref="A5:B6"/>
    <mergeCell ref="D5:F5"/>
    <mergeCell ref="H5:I5"/>
    <mergeCell ref="K5:L5"/>
    <mergeCell ref="N5:O5"/>
    <mergeCell ref="Q5:R5"/>
    <mergeCell ref="T5:U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7"/>
  <sheetViews>
    <sheetView showGridLines="0" zoomScale="95" zoomScaleNormal="95" zoomScalePageLayoutView="0" workbookViewId="0" topLeftCell="A1">
      <selection activeCell="I9" sqref="I9"/>
    </sheetView>
  </sheetViews>
  <sheetFormatPr defaultColWidth="11.421875" defaultRowHeight="12.75"/>
  <cols>
    <col min="1" max="1" width="2.00390625" style="118" customWidth="1"/>
    <col min="2" max="2" width="30.421875" style="118" customWidth="1"/>
    <col min="3" max="3" width="4.7109375" style="118" customWidth="1"/>
    <col min="4" max="4" width="9.57421875" style="118" customWidth="1"/>
    <col min="5" max="5" width="3.7109375" style="118" customWidth="1"/>
    <col min="6" max="7" width="9.421875" style="118" customWidth="1"/>
    <col min="8" max="8" width="2.8515625" style="118" customWidth="1"/>
    <col min="9" max="9" width="8.57421875" style="118" customWidth="1"/>
    <col min="10" max="10" width="9.421875" style="118" customWidth="1"/>
    <col min="11" max="11" width="3.140625" style="118" customWidth="1"/>
    <col min="12" max="12" width="9.00390625" style="118" customWidth="1"/>
    <col min="13" max="13" width="8.421875" style="118" customWidth="1"/>
    <col min="14" max="14" width="1.8515625" style="118" customWidth="1"/>
    <col min="15" max="15" width="10.7109375" style="118" customWidth="1"/>
    <col min="16" max="16" width="8.421875" style="118" customWidth="1"/>
    <col min="17" max="17" width="3.28125" style="118" customWidth="1"/>
    <col min="18" max="18" width="8.421875" style="118" customWidth="1"/>
    <col min="19" max="19" width="7.7109375" style="118" customWidth="1"/>
    <col min="20" max="20" width="2.28125" style="118" customWidth="1"/>
    <col min="21" max="21" width="8.57421875" style="118" customWidth="1"/>
    <col min="22" max="22" width="7.7109375" style="118" customWidth="1"/>
    <col min="23" max="23" width="2.8515625" style="118" customWidth="1"/>
    <col min="24" max="25" width="7.7109375" style="118" customWidth="1"/>
    <col min="26" max="26" width="4.00390625" style="118" customWidth="1"/>
    <col min="27" max="28" width="7.7109375" style="118" customWidth="1"/>
    <col min="29" max="29" width="3.28125" style="118" customWidth="1"/>
    <col min="30" max="31" width="7.7109375" style="118" customWidth="1"/>
    <col min="32" max="32" width="3.57421875" style="118" customWidth="1"/>
    <col min="33" max="34" width="7.7109375" style="118" customWidth="1"/>
    <col min="35" max="35" width="3.8515625" style="118" customWidth="1"/>
    <col min="36" max="36" width="9.140625" style="118" customWidth="1"/>
    <col min="37" max="37" width="9.28125" style="118" customWidth="1"/>
    <col min="38" max="16384" width="11.421875" style="118" customWidth="1"/>
  </cols>
  <sheetData>
    <row r="1" ht="12.75">
      <c r="A1" s="466" t="s">
        <v>612</v>
      </c>
    </row>
    <row r="2" spans="1:37" ht="12.75" customHeight="1">
      <c r="A2" s="758" t="s">
        <v>92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  <c r="S2" s="758"/>
      <c r="T2" s="758"/>
      <c r="U2" s="758"/>
      <c r="V2" s="758"/>
      <c r="W2" s="758"/>
      <c r="X2" s="758"/>
      <c r="Y2" s="758"/>
      <c r="Z2" s="758"/>
      <c r="AA2" s="758"/>
      <c r="AB2" s="758"/>
      <c r="AC2" s="758"/>
      <c r="AD2" s="758"/>
      <c r="AE2" s="758"/>
      <c r="AF2" s="758"/>
      <c r="AG2" s="758"/>
      <c r="AH2" s="758"/>
      <c r="AI2" s="758"/>
      <c r="AJ2" s="758"/>
      <c r="AK2" s="758"/>
    </row>
    <row r="3" spans="1:37" ht="12.75" customHeight="1">
      <c r="A3" s="755" t="s">
        <v>630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5"/>
      <c r="Y3" s="755"/>
      <c r="Z3" s="755"/>
      <c r="AA3" s="755"/>
      <c r="AB3" s="755"/>
      <c r="AC3" s="755"/>
      <c r="AD3" s="755"/>
      <c r="AE3" s="755"/>
      <c r="AF3" s="755"/>
      <c r="AG3" s="755"/>
      <c r="AH3" s="755"/>
      <c r="AI3" s="755"/>
      <c r="AJ3" s="755"/>
      <c r="AK3" s="755"/>
    </row>
    <row r="4" spans="1:37" ht="12.75" customHeight="1" thickBot="1">
      <c r="A4" s="233"/>
      <c r="B4" s="233"/>
      <c r="C4" s="233"/>
      <c r="D4" s="234"/>
      <c r="E4" s="234"/>
      <c r="F4" s="233"/>
      <c r="G4" s="233"/>
      <c r="H4" s="233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235"/>
    </row>
    <row r="5" spans="1:40" s="120" customFormat="1" ht="50.25" customHeight="1">
      <c r="A5" s="722" t="s">
        <v>552</v>
      </c>
      <c r="B5" s="722"/>
      <c r="C5" s="513"/>
      <c r="D5" s="760" t="s">
        <v>368</v>
      </c>
      <c r="E5" s="760"/>
      <c r="F5" s="760"/>
      <c r="G5" s="760"/>
      <c r="H5" s="568"/>
      <c r="I5" s="722" t="s">
        <v>358</v>
      </c>
      <c r="J5" s="722"/>
      <c r="K5" s="513"/>
      <c r="L5" s="761" t="s">
        <v>359</v>
      </c>
      <c r="M5" s="761"/>
      <c r="N5" s="569"/>
      <c r="O5" s="762" t="s">
        <v>360</v>
      </c>
      <c r="P5" s="762"/>
      <c r="Q5" s="570"/>
      <c r="R5" s="761" t="s">
        <v>361</v>
      </c>
      <c r="S5" s="761"/>
      <c r="T5" s="569"/>
      <c r="U5" s="761" t="s">
        <v>362</v>
      </c>
      <c r="V5" s="761"/>
      <c r="W5" s="569"/>
      <c r="X5" s="761" t="s">
        <v>491</v>
      </c>
      <c r="Y5" s="761"/>
      <c r="Z5" s="569"/>
      <c r="AA5" s="761" t="s">
        <v>364</v>
      </c>
      <c r="AB5" s="761"/>
      <c r="AC5" s="569"/>
      <c r="AD5" s="761" t="s">
        <v>365</v>
      </c>
      <c r="AE5" s="761"/>
      <c r="AF5" s="569"/>
      <c r="AG5" s="761" t="s">
        <v>118</v>
      </c>
      <c r="AH5" s="761"/>
      <c r="AI5" s="569"/>
      <c r="AJ5" s="761" t="s">
        <v>83</v>
      </c>
      <c r="AK5" s="761"/>
      <c r="AM5" s="756"/>
      <c r="AN5" s="756"/>
    </row>
    <row r="6" spans="1:37" s="120" customFormat="1" ht="21" customHeight="1">
      <c r="A6" s="759"/>
      <c r="B6" s="759"/>
      <c r="C6" s="515"/>
      <c r="D6" s="573" t="s">
        <v>423</v>
      </c>
      <c r="E6" s="571"/>
      <c r="F6" s="573" t="s">
        <v>91</v>
      </c>
      <c r="G6" s="573" t="s">
        <v>73</v>
      </c>
      <c r="H6" s="571"/>
      <c r="I6" s="574" t="s">
        <v>72</v>
      </c>
      <c r="J6" s="574" t="s">
        <v>73</v>
      </c>
      <c r="K6" s="572"/>
      <c r="L6" s="574" t="s">
        <v>72</v>
      </c>
      <c r="M6" s="574" t="s">
        <v>73</v>
      </c>
      <c r="N6" s="572"/>
      <c r="O6" s="574" t="s">
        <v>72</v>
      </c>
      <c r="P6" s="574" t="s">
        <v>73</v>
      </c>
      <c r="Q6" s="572"/>
      <c r="R6" s="574" t="s">
        <v>72</v>
      </c>
      <c r="S6" s="574" t="s">
        <v>73</v>
      </c>
      <c r="T6" s="572"/>
      <c r="U6" s="574" t="s">
        <v>72</v>
      </c>
      <c r="V6" s="574" t="s">
        <v>73</v>
      </c>
      <c r="W6" s="572"/>
      <c r="X6" s="574" t="s">
        <v>72</v>
      </c>
      <c r="Y6" s="574" t="s">
        <v>73</v>
      </c>
      <c r="Z6" s="572"/>
      <c r="AA6" s="574" t="s">
        <v>72</v>
      </c>
      <c r="AB6" s="574" t="s">
        <v>73</v>
      </c>
      <c r="AC6" s="572"/>
      <c r="AD6" s="574" t="s">
        <v>72</v>
      </c>
      <c r="AE6" s="574" t="s">
        <v>73</v>
      </c>
      <c r="AF6" s="572"/>
      <c r="AG6" s="574" t="s">
        <v>72</v>
      </c>
      <c r="AH6" s="574" t="s">
        <v>73</v>
      </c>
      <c r="AI6" s="572"/>
      <c r="AJ6" s="574" t="s">
        <v>72</v>
      </c>
      <c r="AK6" s="574" t="s">
        <v>73</v>
      </c>
    </row>
    <row r="7" spans="1:37" ht="45.75" customHeight="1">
      <c r="A7" s="239"/>
      <c r="B7" s="237" t="s">
        <v>53</v>
      </c>
      <c r="C7" s="237"/>
      <c r="D7" s="240">
        <v>422043</v>
      </c>
      <c r="E7" s="240"/>
      <c r="F7" s="240">
        <v>300020</v>
      </c>
      <c r="G7" s="240">
        <v>117550</v>
      </c>
      <c r="H7" s="240"/>
      <c r="I7" s="240">
        <v>71643</v>
      </c>
      <c r="J7" s="240">
        <v>35282</v>
      </c>
      <c r="K7" s="240"/>
      <c r="L7" s="240">
        <v>63004</v>
      </c>
      <c r="M7" s="240">
        <v>35096</v>
      </c>
      <c r="N7" s="240"/>
      <c r="O7" s="240">
        <v>63083</v>
      </c>
      <c r="P7" s="240">
        <v>16174</v>
      </c>
      <c r="Q7" s="240"/>
      <c r="R7" s="240">
        <v>30647</v>
      </c>
      <c r="S7" s="240">
        <v>5896</v>
      </c>
      <c r="T7" s="240"/>
      <c r="U7" s="240">
        <v>12208</v>
      </c>
      <c r="V7" s="240">
        <v>3580</v>
      </c>
      <c r="W7" s="240"/>
      <c r="X7" s="240">
        <v>7094</v>
      </c>
      <c r="Y7" s="240">
        <v>2731</v>
      </c>
      <c r="Z7" s="240"/>
      <c r="AA7" s="240">
        <v>4353</v>
      </c>
      <c r="AB7" s="240">
        <v>487</v>
      </c>
      <c r="AC7" s="240"/>
      <c r="AD7" s="240">
        <v>2993</v>
      </c>
      <c r="AE7" s="240">
        <v>478</v>
      </c>
      <c r="AF7" s="240"/>
      <c r="AG7" s="240">
        <v>756</v>
      </c>
      <c r="AH7" s="240">
        <v>330</v>
      </c>
      <c r="AI7" s="240"/>
      <c r="AJ7" s="240">
        <f>F7-SUM(I7,L7,O7,R7,U7,X7,AA7,AD7,AG7)</f>
        <v>44239</v>
      </c>
      <c r="AK7" s="240">
        <f>G7-SUM(J7,M7,P7,S7,V7,Y7,AB7,AE7,AH7)</f>
        <v>17496</v>
      </c>
    </row>
    <row r="8" spans="1:37" ht="24.75" customHeight="1">
      <c r="A8" s="241">
        <v>4132</v>
      </c>
      <c r="B8" s="195" t="s">
        <v>94</v>
      </c>
      <c r="C8" s="195"/>
      <c r="D8" s="240">
        <v>53055</v>
      </c>
      <c r="E8" s="240"/>
      <c r="F8" s="240">
        <v>38239</v>
      </c>
      <c r="G8" s="240">
        <v>14816</v>
      </c>
      <c r="H8" s="240"/>
      <c r="I8" s="240">
        <v>9359</v>
      </c>
      <c r="J8" s="240">
        <v>4683</v>
      </c>
      <c r="K8" s="240"/>
      <c r="L8" s="240">
        <v>6986</v>
      </c>
      <c r="M8" s="240">
        <v>3918</v>
      </c>
      <c r="N8" s="240"/>
      <c r="O8" s="240">
        <v>9629</v>
      </c>
      <c r="P8" s="240">
        <v>2313</v>
      </c>
      <c r="Q8" s="240"/>
      <c r="R8" s="240">
        <v>3828</v>
      </c>
      <c r="S8" s="240">
        <v>825</v>
      </c>
      <c r="T8" s="240"/>
      <c r="U8" s="240">
        <v>1385</v>
      </c>
      <c r="V8" s="240">
        <v>427</v>
      </c>
      <c r="W8" s="240"/>
      <c r="X8" s="240">
        <v>1021</v>
      </c>
      <c r="Y8" s="240">
        <v>414</v>
      </c>
      <c r="Z8" s="240"/>
      <c r="AA8" s="240">
        <v>468</v>
      </c>
      <c r="AB8" s="240">
        <v>53</v>
      </c>
      <c r="AC8" s="240"/>
      <c r="AD8" s="240">
        <v>510</v>
      </c>
      <c r="AE8" s="240">
        <v>129</v>
      </c>
      <c r="AF8" s="240"/>
      <c r="AG8" s="240">
        <v>87</v>
      </c>
      <c r="AH8" s="240">
        <v>34</v>
      </c>
      <c r="AI8" s="240"/>
      <c r="AJ8" s="240">
        <f aca="true" t="shared" si="0" ref="AJ8:AJ23">F8-SUM(I8,L8,O8,R8,U8,X8,AA8,AD8,AG8)</f>
        <v>4966</v>
      </c>
      <c r="AK8" s="240">
        <f aca="true" t="shared" si="1" ref="AK8:AK23">G8-SUM(J8,M8,P8,S8,V8,Y8,AB8,AE8,AH8)</f>
        <v>2020</v>
      </c>
    </row>
    <row r="9" spans="1:37" ht="33" customHeight="1">
      <c r="A9" s="241">
        <v>9333</v>
      </c>
      <c r="B9" s="242" t="s">
        <v>95</v>
      </c>
      <c r="C9" s="195"/>
      <c r="D9" s="240">
        <v>33554</v>
      </c>
      <c r="E9" s="240"/>
      <c r="F9" s="240">
        <v>16180</v>
      </c>
      <c r="G9" s="240">
        <v>17374</v>
      </c>
      <c r="H9" s="240"/>
      <c r="I9" s="240">
        <v>4664</v>
      </c>
      <c r="J9" s="240">
        <v>5631</v>
      </c>
      <c r="K9" s="240"/>
      <c r="L9" s="240">
        <v>4572</v>
      </c>
      <c r="M9" s="240">
        <v>5772</v>
      </c>
      <c r="N9" s="240"/>
      <c r="O9" s="240">
        <v>2963</v>
      </c>
      <c r="P9" s="240">
        <v>2436</v>
      </c>
      <c r="Q9" s="240"/>
      <c r="R9" s="240">
        <v>1102</v>
      </c>
      <c r="S9" s="240">
        <v>623</v>
      </c>
      <c r="T9" s="240"/>
      <c r="U9" s="240">
        <v>568</v>
      </c>
      <c r="V9" s="240">
        <v>516</v>
      </c>
      <c r="W9" s="240"/>
      <c r="X9" s="240">
        <v>170</v>
      </c>
      <c r="Y9" s="240">
        <v>201</v>
      </c>
      <c r="Z9" s="240"/>
      <c r="AA9" s="240">
        <v>68</v>
      </c>
      <c r="AB9" s="240">
        <v>40</v>
      </c>
      <c r="AC9" s="240"/>
      <c r="AD9" s="240">
        <v>33</v>
      </c>
      <c r="AE9" s="240">
        <v>20</v>
      </c>
      <c r="AF9" s="240"/>
      <c r="AG9" s="240">
        <v>21</v>
      </c>
      <c r="AH9" s="240">
        <v>31</v>
      </c>
      <c r="AI9" s="240"/>
      <c r="AJ9" s="240">
        <f t="shared" si="0"/>
        <v>2019</v>
      </c>
      <c r="AK9" s="240">
        <f t="shared" si="1"/>
        <v>2104</v>
      </c>
    </row>
    <row r="10" spans="1:37" ht="41.25" customHeight="1">
      <c r="A10" s="241">
        <v>5220</v>
      </c>
      <c r="B10" s="242" t="s">
        <v>497</v>
      </c>
      <c r="C10" s="242"/>
      <c r="D10" s="240">
        <v>30874</v>
      </c>
      <c r="E10" s="240"/>
      <c r="F10" s="240">
        <v>26934</v>
      </c>
      <c r="G10" s="240">
        <v>3940</v>
      </c>
      <c r="H10" s="240"/>
      <c r="I10" s="240">
        <v>7222</v>
      </c>
      <c r="J10" s="240">
        <v>1209</v>
      </c>
      <c r="K10" s="240"/>
      <c r="L10" s="240">
        <v>6913</v>
      </c>
      <c r="M10" s="240">
        <v>1198</v>
      </c>
      <c r="N10" s="240"/>
      <c r="O10" s="240">
        <v>5362</v>
      </c>
      <c r="P10" s="240">
        <v>641</v>
      </c>
      <c r="Q10" s="240"/>
      <c r="R10" s="240">
        <v>2377</v>
      </c>
      <c r="S10" s="240">
        <v>174</v>
      </c>
      <c r="T10" s="240"/>
      <c r="U10" s="240">
        <v>1038</v>
      </c>
      <c r="V10" s="240">
        <v>197</v>
      </c>
      <c r="W10" s="240"/>
      <c r="X10" s="240">
        <v>444</v>
      </c>
      <c r="Y10" s="240">
        <v>78</v>
      </c>
      <c r="Z10" s="240"/>
      <c r="AA10" s="240">
        <v>365</v>
      </c>
      <c r="AB10" s="240">
        <v>22</v>
      </c>
      <c r="AC10" s="240"/>
      <c r="AD10" s="240">
        <v>182</v>
      </c>
      <c r="AE10" s="240">
        <v>29</v>
      </c>
      <c r="AF10" s="240"/>
      <c r="AG10" s="240">
        <v>63</v>
      </c>
      <c r="AH10" s="240">
        <v>5</v>
      </c>
      <c r="AI10" s="240"/>
      <c r="AJ10" s="240">
        <f t="shared" si="0"/>
        <v>2968</v>
      </c>
      <c r="AK10" s="240">
        <f t="shared" si="1"/>
        <v>387</v>
      </c>
    </row>
    <row r="11" spans="1:37" ht="29.25" customHeight="1">
      <c r="A11" s="241">
        <v>8211</v>
      </c>
      <c r="B11" s="195" t="s">
        <v>96</v>
      </c>
      <c r="C11" s="195"/>
      <c r="D11" s="240">
        <v>20484</v>
      </c>
      <c r="E11" s="240"/>
      <c r="F11" s="240">
        <v>15713</v>
      </c>
      <c r="G11" s="240">
        <v>4771</v>
      </c>
      <c r="H11" s="240"/>
      <c r="I11" s="240">
        <v>3492</v>
      </c>
      <c r="J11" s="240">
        <v>1429</v>
      </c>
      <c r="K11" s="240"/>
      <c r="L11" s="240">
        <v>2777</v>
      </c>
      <c r="M11" s="240">
        <v>1238</v>
      </c>
      <c r="N11" s="240"/>
      <c r="O11" s="240">
        <v>4158</v>
      </c>
      <c r="P11" s="240">
        <v>863</v>
      </c>
      <c r="Q11" s="240"/>
      <c r="R11" s="240">
        <v>1970</v>
      </c>
      <c r="S11" s="240">
        <v>312</v>
      </c>
      <c r="T11" s="240"/>
      <c r="U11" s="240">
        <v>584</v>
      </c>
      <c r="V11" s="240">
        <v>191</v>
      </c>
      <c r="W11" s="240"/>
      <c r="X11" s="240">
        <v>484</v>
      </c>
      <c r="Y11" s="240">
        <v>115</v>
      </c>
      <c r="Z11" s="240"/>
      <c r="AA11" s="240">
        <v>372</v>
      </c>
      <c r="AB11" s="240">
        <v>51</v>
      </c>
      <c r="AC11" s="240"/>
      <c r="AD11" s="240">
        <v>382</v>
      </c>
      <c r="AE11" s="240">
        <v>90</v>
      </c>
      <c r="AF11" s="240"/>
      <c r="AG11" s="240">
        <v>33</v>
      </c>
      <c r="AH11" s="240">
        <v>25</v>
      </c>
      <c r="AI11" s="240"/>
      <c r="AJ11" s="240">
        <f t="shared" si="0"/>
        <v>1461</v>
      </c>
      <c r="AK11" s="240">
        <f t="shared" si="1"/>
        <v>457</v>
      </c>
    </row>
    <row r="12" spans="1:37" ht="38.25" customHeight="1">
      <c r="A12" s="241">
        <v>9132</v>
      </c>
      <c r="B12" s="242" t="s">
        <v>97</v>
      </c>
      <c r="C12" s="242"/>
      <c r="D12" s="240">
        <v>15584</v>
      </c>
      <c r="E12" s="240"/>
      <c r="F12" s="240">
        <v>5181</v>
      </c>
      <c r="G12" s="240">
        <v>10403</v>
      </c>
      <c r="H12" s="240"/>
      <c r="I12" s="240">
        <v>1330</v>
      </c>
      <c r="J12" s="240">
        <v>3903</v>
      </c>
      <c r="K12" s="240"/>
      <c r="L12" s="240">
        <v>1057</v>
      </c>
      <c r="M12" s="240">
        <v>2952</v>
      </c>
      <c r="N12" s="240"/>
      <c r="O12" s="240">
        <v>1216</v>
      </c>
      <c r="P12" s="240">
        <v>912</v>
      </c>
      <c r="Q12" s="240"/>
      <c r="R12" s="240">
        <v>407</v>
      </c>
      <c r="S12" s="240">
        <v>583</v>
      </c>
      <c r="T12" s="240"/>
      <c r="U12" s="240">
        <v>156</v>
      </c>
      <c r="V12" s="240">
        <v>325</v>
      </c>
      <c r="W12" s="240"/>
      <c r="X12" s="240">
        <v>177</v>
      </c>
      <c r="Y12" s="240">
        <v>139</v>
      </c>
      <c r="Z12" s="240"/>
      <c r="AA12" s="240">
        <v>60</v>
      </c>
      <c r="AB12" s="240">
        <v>49</v>
      </c>
      <c r="AC12" s="240"/>
      <c r="AD12" s="240">
        <v>27</v>
      </c>
      <c r="AE12" s="240">
        <v>4</v>
      </c>
      <c r="AF12" s="240"/>
      <c r="AG12" s="240">
        <v>23</v>
      </c>
      <c r="AH12" s="240">
        <v>59</v>
      </c>
      <c r="AI12" s="240"/>
      <c r="AJ12" s="240">
        <f t="shared" si="0"/>
        <v>728</v>
      </c>
      <c r="AK12" s="240">
        <f t="shared" si="1"/>
        <v>1477</v>
      </c>
    </row>
    <row r="13" spans="1:37" ht="39.75" customHeight="1">
      <c r="A13" s="241">
        <v>9322</v>
      </c>
      <c r="B13" s="242" t="s">
        <v>99</v>
      </c>
      <c r="C13" s="242"/>
      <c r="D13" s="240">
        <v>13238</v>
      </c>
      <c r="E13" s="240"/>
      <c r="F13" s="240">
        <v>5683</v>
      </c>
      <c r="G13" s="240">
        <v>7555</v>
      </c>
      <c r="H13" s="240"/>
      <c r="I13" s="240">
        <v>748</v>
      </c>
      <c r="J13" s="240">
        <v>1923</v>
      </c>
      <c r="K13" s="240"/>
      <c r="L13" s="240">
        <v>552</v>
      </c>
      <c r="M13" s="240">
        <v>1248</v>
      </c>
      <c r="N13" s="240"/>
      <c r="O13" s="240">
        <v>2950</v>
      </c>
      <c r="P13" s="240">
        <v>2199</v>
      </c>
      <c r="Q13" s="240"/>
      <c r="R13" s="240">
        <v>164</v>
      </c>
      <c r="S13" s="240">
        <v>269</v>
      </c>
      <c r="T13" s="240"/>
      <c r="U13" s="240">
        <v>78</v>
      </c>
      <c r="V13" s="240">
        <v>184</v>
      </c>
      <c r="W13" s="240"/>
      <c r="X13" s="240">
        <v>771</v>
      </c>
      <c r="Y13" s="240">
        <v>998</v>
      </c>
      <c r="Z13" s="240"/>
      <c r="AA13" s="240">
        <v>17</v>
      </c>
      <c r="AB13" s="240">
        <v>19</v>
      </c>
      <c r="AC13" s="240"/>
      <c r="AD13" s="240">
        <v>12</v>
      </c>
      <c r="AE13" s="240">
        <v>14</v>
      </c>
      <c r="AF13" s="240"/>
      <c r="AG13" s="240">
        <v>7</v>
      </c>
      <c r="AH13" s="240">
        <v>8</v>
      </c>
      <c r="AI13" s="240"/>
      <c r="AJ13" s="240">
        <f t="shared" si="0"/>
        <v>384</v>
      </c>
      <c r="AK13" s="240">
        <f t="shared" si="1"/>
        <v>693</v>
      </c>
    </row>
    <row r="14" spans="1:37" ht="24.75" customHeight="1">
      <c r="A14" s="241">
        <v>5122</v>
      </c>
      <c r="B14" s="195" t="s">
        <v>498</v>
      </c>
      <c r="C14" s="195"/>
      <c r="D14" s="240">
        <v>12562</v>
      </c>
      <c r="E14" s="240"/>
      <c r="F14" s="240">
        <v>8973</v>
      </c>
      <c r="G14" s="240">
        <v>3589</v>
      </c>
      <c r="H14" s="240"/>
      <c r="I14" s="240">
        <v>2204</v>
      </c>
      <c r="J14" s="240">
        <v>1133</v>
      </c>
      <c r="K14" s="240"/>
      <c r="L14" s="240">
        <v>1827</v>
      </c>
      <c r="M14" s="240">
        <v>912</v>
      </c>
      <c r="N14" s="240"/>
      <c r="O14" s="240">
        <v>2273</v>
      </c>
      <c r="P14" s="240">
        <v>607</v>
      </c>
      <c r="Q14" s="240"/>
      <c r="R14" s="240">
        <v>868</v>
      </c>
      <c r="S14" s="240">
        <v>225</v>
      </c>
      <c r="T14" s="240"/>
      <c r="U14" s="240">
        <v>303</v>
      </c>
      <c r="V14" s="240">
        <v>144</v>
      </c>
      <c r="W14" s="240"/>
      <c r="X14" s="240">
        <v>250</v>
      </c>
      <c r="Y14" s="240">
        <v>88</v>
      </c>
      <c r="Z14" s="240"/>
      <c r="AA14" s="240">
        <v>173</v>
      </c>
      <c r="AB14" s="240">
        <v>30</v>
      </c>
      <c r="AC14" s="240"/>
      <c r="AD14" s="240">
        <v>137</v>
      </c>
      <c r="AE14" s="240">
        <v>37</v>
      </c>
      <c r="AF14" s="240"/>
      <c r="AG14" s="240">
        <v>16</v>
      </c>
      <c r="AH14" s="240">
        <v>17</v>
      </c>
      <c r="AI14" s="240"/>
      <c r="AJ14" s="240">
        <f t="shared" si="0"/>
        <v>922</v>
      </c>
      <c r="AK14" s="240">
        <f t="shared" si="1"/>
        <v>396</v>
      </c>
    </row>
    <row r="15" spans="1:37" ht="24.75" customHeight="1">
      <c r="A15" s="241">
        <v>7122</v>
      </c>
      <c r="B15" s="196" t="s">
        <v>101</v>
      </c>
      <c r="C15" s="196"/>
      <c r="D15" s="240">
        <v>11550</v>
      </c>
      <c r="E15" s="240"/>
      <c r="F15" s="240">
        <v>11411</v>
      </c>
      <c r="G15" s="240">
        <v>139</v>
      </c>
      <c r="H15" s="240"/>
      <c r="I15" s="240">
        <v>2885</v>
      </c>
      <c r="J15" s="240">
        <v>41</v>
      </c>
      <c r="K15" s="240"/>
      <c r="L15" s="240">
        <v>3159</v>
      </c>
      <c r="M15" s="240">
        <v>47</v>
      </c>
      <c r="N15" s="240"/>
      <c r="O15" s="240">
        <v>1291</v>
      </c>
      <c r="P15" s="240">
        <v>10</v>
      </c>
      <c r="Q15" s="240"/>
      <c r="R15" s="240">
        <v>1635</v>
      </c>
      <c r="S15" s="240">
        <v>13</v>
      </c>
      <c r="T15" s="240"/>
      <c r="U15" s="240">
        <v>668</v>
      </c>
      <c r="V15" s="240">
        <v>11</v>
      </c>
      <c r="W15" s="240"/>
      <c r="X15" s="240">
        <v>200</v>
      </c>
      <c r="Y15" s="240">
        <v>1</v>
      </c>
      <c r="Z15" s="240"/>
      <c r="AA15" s="240">
        <v>68</v>
      </c>
      <c r="AB15" s="240"/>
      <c r="AC15" s="240"/>
      <c r="AD15" s="240">
        <v>96</v>
      </c>
      <c r="AE15" s="240"/>
      <c r="AF15" s="240"/>
      <c r="AG15" s="240">
        <v>20</v>
      </c>
      <c r="AH15" s="240">
        <v>1</v>
      </c>
      <c r="AI15" s="240"/>
      <c r="AJ15" s="240">
        <f t="shared" si="0"/>
        <v>1389</v>
      </c>
      <c r="AK15" s="240">
        <f t="shared" si="1"/>
        <v>15</v>
      </c>
    </row>
    <row r="16" spans="1:37" ht="30" customHeight="1">
      <c r="A16" s="241">
        <v>9151</v>
      </c>
      <c r="B16" s="195" t="s">
        <v>499</v>
      </c>
      <c r="C16" s="195"/>
      <c r="D16" s="240">
        <v>11160</v>
      </c>
      <c r="E16" s="240"/>
      <c r="F16" s="240">
        <v>11025</v>
      </c>
      <c r="G16" s="240">
        <v>135</v>
      </c>
      <c r="H16" s="240"/>
      <c r="I16" s="240">
        <v>2802</v>
      </c>
      <c r="J16" s="240">
        <v>44</v>
      </c>
      <c r="K16" s="240"/>
      <c r="L16" s="240">
        <v>1971</v>
      </c>
      <c r="M16" s="240">
        <v>21</v>
      </c>
      <c r="N16" s="240"/>
      <c r="O16" s="240">
        <v>2386</v>
      </c>
      <c r="P16" s="240">
        <v>25</v>
      </c>
      <c r="Q16" s="240"/>
      <c r="R16" s="240">
        <v>1562</v>
      </c>
      <c r="S16" s="240">
        <v>21</v>
      </c>
      <c r="T16" s="240"/>
      <c r="U16" s="240">
        <v>588</v>
      </c>
      <c r="V16" s="240">
        <v>7</v>
      </c>
      <c r="W16" s="240"/>
      <c r="X16" s="240">
        <v>149</v>
      </c>
      <c r="Y16" s="240"/>
      <c r="Z16" s="240"/>
      <c r="AA16" s="240">
        <v>218</v>
      </c>
      <c r="AB16" s="240">
        <v>3</v>
      </c>
      <c r="AC16" s="240"/>
      <c r="AD16" s="240">
        <v>55</v>
      </c>
      <c r="AE16" s="240"/>
      <c r="AF16" s="240"/>
      <c r="AG16" s="240">
        <v>33</v>
      </c>
      <c r="AH16" s="240"/>
      <c r="AI16" s="240"/>
      <c r="AJ16" s="240">
        <f t="shared" si="0"/>
        <v>1261</v>
      </c>
      <c r="AK16" s="240">
        <f t="shared" si="1"/>
        <v>14</v>
      </c>
    </row>
    <row r="17" spans="1:37" ht="24.75" customHeight="1">
      <c r="A17" s="241">
        <v>8324</v>
      </c>
      <c r="B17" s="195" t="s">
        <v>500</v>
      </c>
      <c r="C17" s="195"/>
      <c r="D17" s="240">
        <v>11097</v>
      </c>
      <c r="E17" s="240"/>
      <c r="F17" s="240">
        <v>10739</v>
      </c>
      <c r="G17" s="240">
        <v>358</v>
      </c>
      <c r="H17" s="240"/>
      <c r="I17" s="240">
        <v>3828</v>
      </c>
      <c r="J17" s="240">
        <v>120</v>
      </c>
      <c r="K17" s="240"/>
      <c r="L17" s="240">
        <v>2891</v>
      </c>
      <c r="M17" s="240">
        <v>141</v>
      </c>
      <c r="N17" s="240"/>
      <c r="O17" s="240">
        <v>1043</v>
      </c>
      <c r="P17" s="240">
        <v>28</v>
      </c>
      <c r="Q17" s="240"/>
      <c r="R17" s="240">
        <v>1406</v>
      </c>
      <c r="S17" s="240">
        <v>34</v>
      </c>
      <c r="T17" s="240"/>
      <c r="U17" s="240">
        <v>562</v>
      </c>
      <c r="V17" s="240">
        <v>11</v>
      </c>
      <c r="W17" s="240"/>
      <c r="X17" s="240">
        <v>58</v>
      </c>
      <c r="Y17" s="240">
        <v>2</v>
      </c>
      <c r="Z17" s="240"/>
      <c r="AA17" s="240">
        <v>22</v>
      </c>
      <c r="AB17" s="240"/>
      <c r="AC17" s="240"/>
      <c r="AD17" s="240">
        <v>33</v>
      </c>
      <c r="AE17" s="240"/>
      <c r="AF17" s="240"/>
      <c r="AG17" s="240">
        <v>12</v>
      </c>
      <c r="AH17" s="240"/>
      <c r="AI17" s="240"/>
      <c r="AJ17" s="240">
        <f t="shared" si="0"/>
        <v>884</v>
      </c>
      <c r="AK17" s="240">
        <f t="shared" si="1"/>
        <v>22</v>
      </c>
    </row>
    <row r="18" spans="1:37" ht="24.75" customHeight="1">
      <c r="A18" s="241">
        <v>9113</v>
      </c>
      <c r="B18" s="238" t="s">
        <v>501</v>
      </c>
      <c r="C18" s="238"/>
      <c r="D18" s="240">
        <v>8954</v>
      </c>
      <c r="E18" s="240"/>
      <c r="F18" s="240">
        <v>6762</v>
      </c>
      <c r="G18" s="240">
        <v>2192</v>
      </c>
      <c r="H18" s="240"/>
      <c r="I18" s="240">
        <v>1554</v>
      </c>
      <c r="J18" s="240">
        <v>667</v>
      </c>
      <c r="K18" s="240"/>
      <c r="L18" s="240">
        <v>1091</v>
      </c>
      <c r="M18" s="240">
        <v>496</v>
      </c>
      <c r="N18" s="240"/>
      <c r="O18" s="240">
        <v>1814</v>
      </c>
      <c r="P18" s="240">
        <v>415</v>
      </c>
      <c r="Q18" s="240"/>
      <c r="R18" s="240">
        <v>755</v>
      </c>
      <c r="S18" s="240">
        <v>127</v>
      </c>
      <c r="T18" s="240"/>
      <c r="U18" s="240">
        <v>312</v>
      </c>
      <c r="V18" s="240">
        <v>111</v>
      </c>
      <c r="W18" s="240"/>
      <c r="X18" s="240">
        <v>202</v>
      </c>
      <c r="Y18" s="240">
        <v>51</v>
      </c>
      <c r="Z18" s="240"/>
      <c r="AA18" s="240">
        <v>129</v>
      </c>
      <c r="AB18" s="240">
        <v>22</v>
      </c>
      <c r="AC18" s="240"/>
      <c r="AD18" s="240">
        <v>184</v>
      </c>
      <c r="AE18" s="240">
        <v>43</v>
      </c>
      <c r="AF18" s="240"/>
      <c r="AG18" s="240">
        <v>17</v>
      </c>
      <c r="AH18" s="240">
        <v>10</v>
      </c>
      <c r="AI18" s="240"/>
      <c r="AJ18" s="240">
        <f t="shared" si="0"/>
        <v>704</v>
      </c>
      <c r="AK18" s="240">
        <f t="shared" si="1"/>
        <v>250</v>
      </c>
    </row>
    <row r="19" spans="1:37" ht="24.75" customHeight="1">
      <c r="A19" s="241">
        <v>7212</v>
      </c>
      <c r="B19" s="195" t="s">
        <v>502</v>
      </c>
      <c r="C19" s="195"/>
      <c r="D19" s="240">
        <v>8691</v>
      </c>
      <c r="E19" s="240"/>
      <c r="F19" s="240">
        <v>6448</v>
      </c>
      <c r="G19" s="240">
        <v>2243</v>
      </c>
      <c r="H19" s="240"/>
      <c r="I19" s="240">
        <v>1901</v>
      </c>
      <c r="J19" s="240">
        <v>634</v>
      </c>
      <c r="K19" s="240"/>
      <c r="L19" s="240">
        <v>2089</v>
      </c>
      <c r="M19" s="240">
        <v>972</v>
      </c>
      <c r="N19" s="240"/>
      <c r="O19" s="240">
        <v>786</v>
      </c>
      <c r="P19" s="240">
        <v>202</v>
      </c>
      <c r="Q19" s="240"/>
      <c r="R19" s="240">
        <v>539</v>
      </c>
      <c r="S19" s="240">
        <v>103</v>
      </c>
      <c r="T19" s="240"/>
      <c r="U19" s="240">
        <v>245</v>
      </c>
      <c r="V19" s="240">
        <v>39</v>
      </c>
      <c r="W19" s="240"/>
      <c r="X19" s="240">
        <v>73</v>
      </c>
      <c r="Y19" s="240">
        <v>19</v>
      </c>
      <c r="Z19" s="240"/>
      <c r="AA19" s="240">
        <v>23</v>
      </c>
      <c r="AB19" s="240">
        <v>1</v>
      </c>
      <c r="AC19" s="240"/>
      <c r="AD19" s="240">
        <v>14</v>
      </c>
      <c r="AE19" s="240">
        <v>1</v>
      </c>
      <c r="AF19" s="240"/>
      <c r="AG19" s="240">
        <v>20</v>
      </c>
      <c r="AH19" s="240">
        <v>11</v>
      </c>
      <c r="AI19" s="240"/>
      <c r="AJ19" s="240">
        <f t="shared" si="0"/>
        <v>758</v>
      </c>
      <c r="AK19" s="240">
        <f t="shared" si="1"/>
        <v>261</v>
      </c>
    </row>
    <row r="20" spans="1:37" ht="24.75" customHeight="1">
      <c r="A20" s="241">
        <v>4131</v>
      </c>
      <c r="B20" s="195" t="s">
        <v>503</v>
      </c>
      <c r="C20" s="195"/>
      <c r="D20" s="240">
        <v>7733</v>
      </c>
      <c r="E20" s="240"/>
      <c r="F20" s="240">
        <v>3551</v>
      </c>
      <c r="G20" s="240">
        <v>4182</v>
      </c>
      <c r="H20" s="240"/>
      <c r="I20" s="240">
        <v>904</v>
      </c>
      <c r="J20" s="240">
        <v>1325</v>
      </c>
      <c r="K20" s="240"/>
      <c r="L20" s="240">
        <v>847</v>
      </c>
      <c r="M20" s="240">
        <v>1467</v>
      </c>
      <c r="N20" s="240"/>
      <c r="O20" s="240">
        <v>788</v>
      </c>
      <c r="P20" s="240">
        <v>429</v>
      </c>
      <c r="Q20" s="240"/>
      <c r="R20" s="240">
        <v>277</v>
      </c>
      <c r="S20" s="240">
        <v>214</v>
      </c>
      <c r="T20" s="240"/>
      <c r="U20" s="240">
        <v>117</v>
      </c>
      <c r="V20" s="240">
        <v>116</v>
      </c>
      <c r="W20" s="240"/>
      <c r="X20" s="240">
        <v>73</v>
      </c>
      <c r="Y20" s="240">
        <v>53</v>
      </c>
      <c r="Z20" s="240"/>
      <c r="AA20" s="240">
        <v>10</v>
      </c>
      <c r="AB20" s="240">
        <v>5</v>
      </c>
      <c r="AC20" s="240"/>
      <c r="AD20" s="240">
        <v>10</v>
      </c>
      <c r="AE20" s="240">
        <v>3</v>
      </c>
      <c r="AF20" s="240"/>
      <c r="AG20" s="240">
        <v>3</v>
      </c>
      <c r="AH20" s="240">
        <v>8</v>
      </c>
      <c r="AI20" s="240"/>
      <c r="AJ20" s="240">
        <f t="shared" si="0"/>
        <v>522</v>
      </c>
      <c r="AK20" s="240">
        <f t="shared" si="1"/>
        <v>562</v>
      </c>
    </row>
    <row r="21" spans="1:37" ht="24.75" customHeight="1">
      <c r="A21" s="241">
        <v>8290</v>
      </c>
      <c r="B21" s="195" t="s">
        <v>504</v>
      </c>
      <c r="C21" s="195"/>
      <c r="D21" s="240">
        <v>7062</v>
      </c>
      <c r="E21" s="240"/>
      <c r="F21" s="240">
        <v>6964</v>
      </c>
      <c r="G21" s="240">
        <v>98</v>
      </c>
      <c r="H21" s="240"/>
      <c r="I21" s="240">
        <v>1369</v>
      </c>
      <c r="J21" s="240">
        <v>21</v>
      </c>
      <c r="K21" s="240"/>
      <c r="L21" s="240">
        <v>786</v>
      </c>
      <c r="M21" s="240">
        <v>10</v>
      </c>
      <c r="N21" s="240"/>
      <c r="O21" s="240">
        <v>1333</v>
      </c>
      <c r="P21" s="240">
        <v>22</v>
      </c>
      <c r="Q21" s="240"/>
      <c r="R21" s="240">
        <v>946</v>
      </c>
      <c r="S21" s="240">
        <v>8</v>
      </c>
      <c r="T21" s="240"/>
      <c r="U21" s="240">
        <v>355</v>
      </c>
      <c r="V21" s="240">
        <v>5</v>
      </c>
      <c r="W21" s="240"/>
      <c r="X21" s="240">
        <v>368</v>
      </c>
      <c r="Y21" s="240">
        <v>8</v>
      </c>
      <c r="Z21" s="240"/>
      <c r="AA21" s="240">
        <v>719</v>
      </c>
      <c r="AB21" s="240">
        <v>5</v>
      </c>
      <c r="AC21" s="240"/>
      <c r="AD21" s="240">
        <v>81</v>
      </c>
      <c r="AE21" s="240">
        <v>1</v>
      </c>
      <c r="AF21" s="240"/>
      <c r="AG21" s="240">
        <v>11</v>
      </c>
      <c r="AH21" s="240">
        <v>1</v>
      </c>
      <c r="AI21" s="240"/>
      <c r="AJ21" s="240">
        <f t="shared" si="0"/>
        <v>996</v>
      </c>
      <c r="AK21" s="240">
        <f t="shared" si="1"/>
        <v>17</v>
      </c>
    </row>
    <row r="22" spans="1:37" ht="24.75" customHeight="1">
      <c r="A22" s="241">
        <v>7411</v>
      </c>
      <c r="B22" s="195" t="s">
        <v>505</v>
      </c>
      <c r="C22" s="195"/>
      <c r="D22" s="240">
        <v>6553</v>
      </c>
      <c r="E22" s="240"/>
      <c r="F22" s="240">
        <v>5454</v>
      </c>
      <c r="G22" s="240">
        <v>1099</v>
      </c>
      <c r="H22" s="240"/>
      <c r="I22" s="240">
        <v>1520</v>
      </c>
      <c r="J22" s="240">
        <v>390</v>
      </c>
      <c r="K22" s="240"/>
      <c r="L22" s="240">
        <v>1428</v>
      </c>
      <c r="M22" s="240">
        <v>353</v>
      </c>
      <c r="N22" s="240"/>
      <c r="O22" s="240">
        <v>993</v>
      </c>
      <c r="P22" s="240">
        <v>85</v>
      </c>
      <c r="Q22" s="240"/>
      <c r="R22" s="240">
        <v>448</v>
      </c>
      <c r="S22" s="240">
        <v>47</v>
      </c>
      <c r="T22" s="240"/>
      <c r="U22" s="240">
        <v>205</v>
      </c>
      <c r="V22" s="240">
        <v>32</v>
      </c>
      <c r="W22" s="240"/>
      <c r="X22" s="240">
        <v>44</v>
      </c>
      <c r="Y22" s="240">
        <v>4</v>
      </c>
      <c r="Z22" s="240"/>
      <c r="AA22" s="240">
        <v>30</v>
      </c>
      <c r="AB22" s="240">
        <v>3</v>
      </c>
      <c r="AC22" s="240"/>
      <c r="AD22" s="240">
        <v>15</v>
      </c>
      <c r="AE22" s="240">
        <v>1</v>
      </c>
      <c r="AF22" s="240"/>
      <c r="AG22" s="240">
        <v>13</v>
      </c>
      <c r="AH22" s="240">
        <v>6</v>
      </c>
      <c r="AI22" s="240"/>
      <c r="AJ22" s="240">
        <f t="shared" si="0"/>
        <v>758</v>
      </c>
      <c r="AK22" s="240">
        <f t="shared" si="1"/>
        <v>178</v>
      </c>
    </row>
    <row r="23" spans="1:37" ht="24.75" customHeight="1" thickBot="1">
      <c r="A23" s="575"/>
      <c r="B23" s="576" t="s">
        <v>369</v>
      </c>
      <c r="C23" s="576"/>
      <c r="D23" s="577">
        <v>169892</v>
      </c>
      <c r="E23" s="577"/>
      <c r="F23" s="577">
        <f aca="true" t="shared" si="2" ref="F23:AH23">F7-SUM(F8:F22)</f>
        <v>120763</v>
      </c>
      <c r="G23" s="577">
        <f t="shared" si="2"/>
        <v>44656</v>
      </c>
      <c r="H23" s="577"/>
      <c r="I23" s="577">
        <f t="shared" si="2"/>
        <v>25861</v>
      </c>
      <c r="J23" s="577">
        <f t="shared" si="2"/>
        <v>12129</v>
      </c>
      <c r="K23" s="577"/>
      <c r="L23" s="577">
        <f t="shared" si="2"/>
        <v>24058</v>
      </c>
      <c r="M23" s="577">
        <f t="shared" si="2"/>
        <v>14351</v>
      </c>
      <c r="N23" s="577"/>
      <c r="O23" s="577">
        <f t="shared" si="2"/>
        <v>24098</v>
      </c>
      <c r="P23" s="577">
        <f t="shared" si="2"/>
        <v>4987</v>
      </c>
      <c r="Q23" s="577"/>
      <c r="R23" s="577">
        <f t="shared" si="2"/>
        <v>12363</v>
      </c>
      <c r="S23" s="577">
        <f t="shared" si="2"/>
        <v>2318</v>
      </c>
      <c r="T23" s="577"/>
      <c r="U23" s="577">
        <f t="shared" si="2"/>
        <v>5044</v>
      </c>
      <c r="V23" s="577">
        <f t="shared" si="2"/>
        <v>1264</v>
      </c>
      <c r="W23" s="577"/>
      <c r="X23" s="577">
        <f t="shared" si="2"/>
        <v>2610</v>
      </c>
      <c r="Y23" s="577">
        <f t="shared" si="2"/>
        <v>560</v>
      </c>
      <c r="Z23" s="577"/>
      <c r="AA23" s="577">
        <f t="shared" si="2"/>
        <v>1611</v>
      </c>
      <c r="AB23" s="577">
        <f t="shared" si="2"/>
        <v>184</v>
      </c>
      <c r="AC23" s="577"/>
      <c r="AD23" s="577">
        <f t="shared" si="2"/>
        <v>1222</v>
      </c>
      <c r="AE23" s="577">
        <f t="shared" si="2"/>
        <v>106</v>
      </c>
      <c r="AF23" s="577"/>
      <c r="AG23" s="577">
        <f t="shared" si="2"/>
        <v>377</v>
      </c>
      <c r="AH23" s="577">
        <f t="shared" si="2"/>
        <v>114</v>
      </c>
      <c r="AI23" s="577"/>
      <c r="AJ23" s="577">
        <f t="shared" si="0"/>
        <v>23519</v>
      </c>
      <c r="AK23" s="577">
        <f t="shared" si="1"/>
        <v>8643</v>
      </c>
    </row>
    <row r="24" spans="1:37" s="121" customFormat="1" ht="12" customHeight="1">
      <c r="A24" s="757" t="s">
        <v>335</v>
      </c>
      <c r="B24" s="757"/>
      <c r="C24" s="757"/>
      <c r="D24" s="757"/>
      <c r="E24" s="757"/>
      <c r="F24" s="757"/>
      <c r="G24" s="757"/>
      <c r="H24" s="757"/>
      <c r="I24" s="757"/>
      <c r="J24" s="757"/>
      <c r="K24" s="757"/>
      <c r="L24" s="757"/>
      <c r="M24" s="757"/>
      <c r="N24" s="757"/>
      <c r="O24" s="757"/>
      <c r="P24" s="757"/>
      <c r="Q24" s="757"/>
      <c r="R24" s="757"/>
      <c r="S24" s="757"/>
      <c r="T24" s="757"/>
      <c r="U24" s="757"/>
      <c r="V24" s="757"/>
      <c r="W24" s="757"/>
      <c r="X24" s="757"/>
      <c r="Y24" s="757"/>
      <c r="Z24" s="757"/>
      <c r="AA24" s="757"/>
      <c r="AB24" s="757"/>
      <c r="AC24" s="757"/>
      <c r="AD24" s="757"/>
      <c r="AE24" s="757"/>
      <c r="AF24" s="757"/>
      <c r="AG24" s="757"/>
      <c r="AH24" s="757"/>
      <c r="AI24" s="757"/>
      <c r="AJ24" s="757"/>
      <c r="AK24" s="757"/>
    </row>
    <row r="25" spans="1:37" s="121" customFormat="1" ht="12" customHeight="1">
      <c r="A25" s="757" t="s">
        <v>370</v>
      </c>
      <c r="B25" s="757"/>
      <c r="C25" s="757"/>
      <c r="D25" s="757"/>
      <c r="E25" s="757"/>
      <c r="F25" s="757"/>
      <c r="G25" s="757"/>
      <c r="H25" s="757"/>
      <c r="I25" s="757"/>
      <c r="J25" s="757"/>
      <c r="K25" s="757"/>
      <c r="L25" s="757"/>
      <c r="M25" s="757"/>
      <c r="N25" s="757"/>
      <c r="O25" s="757"/>
      <c r="P25" s="757"/>
      <c r="Q25" s="757"/>
      <c r="R25" s="757"/>
      <c r="S25" s="757"/>
      <c r="T25" s="757"/>
      <c r="U25" s="757"/>
      <c r="V25" s="757"/>
      <c r="W25" s="757"/>
      <c r="X25" s="757"/>
      <c r="Y25" s="757"/>
      <c r="Z25" s="757"/>
      <c r="AA25" s="757"/>
      <c r="AB25" s="757"/>
      <c r="AC25" s="757"/>
      <c r="AD25" s="757"/>
      <c r="AE25" s="757"/>
      <c r="AF25" s="757"/>
      <c r="AG25" s="757"/>
      <c r="AH25" s="757"/>
      <c r="AI25" s="757"/>
      <c r="AJ25" s="757"/>
      <c r="AK25" s="757"/>
    </row>
    <row r="26" spans="1:49" s="99" customFormat="1" ht="15" customHeight="1">
      <c r="A26" s="236" t="s">
        <v>371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90"/>
    </row>
    <row r="27" spans="1:37" s="121" customFormat="1" ht="15.75" customHeight="1">
      <c r="A27" s="763" t="s">
        <v>536</v>
      </c>
      <c r="B27" s="763"/>
      <c r="C27" s="763"/>
      <c r="D27" s="763"/>
      <c r="E27" s="763"/>
      <c r="F27" s="763"/>
      <c r="G27" s="763"/>
      <c r="H27" s="763"/>
      <c r="I27" s="763"/>
      <c r="J27" s="763"/>
      <c r="K27" s="763"/>
      <c r="L27" s="763"/>
      <c r="M27" s="763"/>
      <c r="N27" s="763"/>
      <c r="O27" s="763"/>
      <c r="P27" s="763"/>
      <c r="Q27" s="763"/>
      <c r="R27" s="763"/>
      <c r="S27" s="763"/>
      <c r="T27" s="763"/>
      <c r="U27" s="763"/>
      <c r="V27" s="763"/>
      <c r="W27" s="763"/>
      <c r="X27" s="763"/>
      <c r="Y27" s="763"/>
      <c r="Z27" s="763"/>
      <c r="AA27" s="763"/>
      <c r="AB27" s="763"/>
      <c r="AC27" s="763"/>
      <c r="AD27" s="763"/>
      <c r="AE27" s="763"/>
      <c r="AF27" s="763"/>
      <c r="AG27" s="763"/>
      <c r="AH27" s="763"/>
      <c r="AI27" s="763"/>
      <c r="AJ27" s="763"/>
      <c r="AK27" s="763"/>
    </row>
    <row r="28" spans="1:37" ht="12.75">
      <c r="A28" s="141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</row>
    <row r="29" spans="1:37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</row>
    <row r="30" spans="4:37" ht="12.75"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</row>
    <row r="47" ht="17.25" customHeight="1"/>
    <row r="53" spans="2:3" ht="12.75">
      <c r="B53" s="124"/>
      <c r="C53" s="124"/>
    </row>
    <row r="54" spans="2:3" ht="12.75">
      <c r="B54" s="124"/>
      <c r="C54" s="124"/>
    </row>
    <row r="55" spans="2:3" ht="12.75">
      <c r="B55" s="124"/>
      <c r="C55" s="124"/>
    </row>
    <row r="56" spans="2:3" ht="12.75">
      <c r="B56" s="124"/>
      <c r="C56" s="124"/>
    </row>
    <row r="57" spans="2:3" ht="12.75">
      <c r="B57" s="124"/>
      <c r="C57" s="124"/>
    </row>
    <row r="58" spans="2:3" ht="12.75">
      <c r="B58" s="124"/>
      <c r="C58" s="124"/>
    </row>
    <row r="59" spans="2:3" ht="12.75">
      <c r="B59" s="124"/>
      <c r="C59" s="124"/>
    </row>
    <row r="60" spans="2:3" ht="12.75">
      <c r="B60" s="124"/>
      <c r="C60" s="124"/>
    </row>
    <row r="61" spans="2:3" ht="12.75">
      <c r="B61" s="124"/>
      <c r="C61" s="124"/>
    </row>
    <row r="62" spans="2:3" ht="12.75">
      <c r="B62" s="124"/>
      <c r="C62" s="124"/>
    </row>
    <row r="63" spans="2:3" ht="12.75">
      <c r="B63" s="124"/>
      <c r="C63" s="124"/>
    </row>
    <row r="64" spans="2:3" ht="12.75">
      <c r="B64" s="124"/>
      <c r="C64" s="124"/>
    </row>
    <row r="65" spans="2:3" ht="12.75">
      <c r="B65" s="124"/>
      <c r="C65" s="124"/>
    </row>
    <row r="66" spans="2:3" ht="12.75">
      <c r="B66" s="124"/>
      <c r="C66" s="124"/>
    </row>
    <row r="67" spans="2:3" ht="12.75">
      <c r="B67" s="124"/>
      <c r="C67" s="124"/>
    </row>
  </sheetData>
  <sheetProtection/>
  <mergeCells count="18">
    <mergeCell ref="A25:AK25"/>
    <mergeCell ref="A27:AK27"/>
    <mergeCell ref="AA5:AB5"/>
    <mergeCell ref="AD5:AE5"/>
    <mergeCell ref="AG5:AH5"/>
    <mergeCell ref="AJ5:AK5"/>
    <mergeCell ref="U5:V5"/>
    <mergeCell ref="X5:Y5"/>
    <mergeCell ref="A3:AK3"/>
    <mergeCell ref="AM5:AN5"/>
    <mergeCell ref="A24:AK24"/>
    <mergeCell ref="A2:AK2"/>
    <mergeCell ref="A5:B6"/>
    <mergeCell ref="D5:G5"/>
    <mergeCell ref="I5:J5"/>
    <mergeCell ref="L5:M5"/>
    <mergeCell ref="O5:P5"/>
    <mergeCell ref="R5:S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50" r:id="rId1"/>
  <colBreaks count="1" manualBreakCount="1">
    <brk id="3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BA56"/>
  <sheetViews>
    <sheetView showGridLines="0" zoomScale="95" zoomScaleNormal="95" zoomScalePageLayoutView="0" workbookViewId="0" topLeftCell="A1">
      <selection activeCell="A5" sqref="A5:C6"/>
    </sheetView>
  </sheetViews>
  <sheetFormatPr defaultColWidth="11.421875" defaultRowHeight="12.75"/>
  <cols>
    <col min="1" max="1" width="3.421875" style="1" customWidth="1"/>
    <col min="2" max="2" width="35.00390625" style="1" customWidth="1"/>
    <col min="3" max="3" width="5.140625" style="1" customWidth="1"/>
    <col min="4" max="4" width="9.8515625" style="1" customWidth="1"/>
    <col min="5" max="5" width="3.140625" style="1" customWidth="1"/>
    <col min="6" max="6" width="10.00390625" style="1" customWidth="1"/>
    <col min="7" max="7" width="9.00390625" style="1" customWidth="1"/>
    <col min="8" max="8" width="1.57421875" style="1" customWidth="1"/>
    <col min="9" max="9" width="8.421875" style="1" customWidth="1"/>
    <col min="10" max="10" width="7.8515625" style="1" customWidth="1"/>
    <col min="11" max="11" width="1.57421875" style="1" customWidth="1"/>
    <col min="12" max="12" width="8.7109375" style="1" customWidth="1"/>
    <col min="13" max="13" width="7.8515625" style="1" customWidth="1"/>
    <col min="14" max="14" width="1.57421875" style="1" customWidth="1"/>
    <col min="15" max="15" width="8.00390625" style="1" customWidth="1"/>
    <col min="16" max="16" width="7.421875" style="1" customWidth="1"/>
    <col min="17" max="17" width="1.57421875" style="1" customWidth="1"/>
    <col min="18" max="18" width="7.8515625" style="1" customWidth="1"/>
    <col min="19" max="19" width="7.28125" style="1" customWidth="1"/>
    <col min="20" max="20" width="1.57421875" style="1" customWidth="1"/>
    <col min="21" max="21" width="8.28125" style="1" customWidth="1"/>
    <col min="22" max="22" width="7.140625" style="1" customWidth="1"/>
    <col min="23" max="23" width="1.57421875" style="1" customWidth="1"/>
    <col min="24" max="24" width="8.421875" style="1" customWidth="1"/>
    <col min="25" max="25" width="7.28125" style="1" customWidth="1"/>
    <col min="26" max="26" width="1.57421875" style="1" customWidth="1"/>
    <col min="27" max="27" width="7.8515625" style="1" customWidth="1"/>
    <col min="28" max="28" width="7.421875" style="1" customWidth="1"/>
    <col min="29" max="29" width="1.57421875" style="1" customWidth="1"/>
    <col min="30" max="30" width="7.8515625" style="1" customWidth="1"/>
    <col min="31" max="31" width="7.140625" style="1" customWidth="1"/>
    <col min="32" max="32" width="1.57421875" style="1" customWidth="1"/>
    <col min="33" max="33" width="8.28125" style="1" customWidth="1"/>
    <col min="34" max="34" width="7.7109375" style="1" customWidth="1"/>
    <col min="35" max="35" width="1.57421875" style="1" customWidth="1"/>
    <col min="36" max="37" width="10.00390625" style="1" customWidth="1"/>
    <col min="38" max="38" width="1.57421875" style="1" customWidth="1"/>
    <col min="39" max="39" width="9.28125" style="1" customWidth="1"/>
    <col min="40" max="40" width="7.8515625" style="1" customWidth="1"/>
    <col min="41" max="41" width="11.421875" style="1" customWidth="1"/>
    <col min="42" max="42" width="81.00390625" style="1" customWidth="1"/>
    <col min="43" max="43" width="18.140625" style="125" customWidth="1"/>
    <col min="44" max="16384" width="11.421875" style="1" customWidth="1"/>
  </cols>
  <sheetData>
    <row r="1" ht="12.75" customHeight="1">
      <c r="A1" s="466" t="s">
        <v>612</v>
      </c>
    </row>
    <row r="2" spans="1:40" ht="18" customHeight="1">
      <c r="A2" s="705" t="s">
        <v>105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/>
    </row>
    <row r="3" spans="1:40" ht="18" customHeight="1">
      <c r="A3" s="681" t="s">
        <v>646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680"/>
      <c r="X3" s="680"/>
      <c r="Y3" s="680"/>
      <c r="Z3" s="680"/>
      <c r="AA3" s="680"/>
      <c r="AB3" s="680"/>
      <c r="AC3" s="680"/>
      <c r="AD3" s="680"/>
      <c r="AE3" s="680"/>
      <c r="AF3" s="680"/>
      <c r="AG3" s="680"/>
      <c r="AH3" s="680"/>
      <c r="AI3" s="680"/>
      <c r="AJ3" s="680"/>
      <c r="AK3" s="680"/>
      <c r="AL3" s="680"/>
      <c r="AM3" s="680"/>
      <c r="AN3" s="680"/>
    </row>
    <row r="4" spans="1:53" s="102" customFormat="1" ht="12.75" customHeight="1" thickBot="1">
      <c r="A4" s="243"/>
      <c r="B4" s="243"/>
      <c r="C4" s="243"/>
      <c r="D4" s="243"/>
      <c r="E4" s="243"/>
      <c r="F4" s="243"/>
      <c r="G4" s="243"/>
      <c r="H4" s="243"/>
      <c r="I4" s="211" t="s">
        <v>296</v>
      </c>
      <c r="J4" s="211"/>
      <c r="K4" s="211"/>
      <c r="L4" s="211" t="s">
        <v>298</v>
      </c>
      <c r="M4" s="211"/>
      <c r="N4" s="211"/>
      <c r="O4" s="211" t="s">
        <v>299</v>
      </c>
      <c r="P4" s="211"/>
      <c r="Q4" s="211"/>
      <c r="R4" s="211" t="s">
        <v>301</v>
      </c>
      <c r="S4" s="211"/>
      <c r="T4" s="211"/>
      <c r="U4" s="211" t="s">
        <v>297</v>
      </c>
      <c r="V4" s="211"/>
      <c r="W4" s="211"/>
      <c r="X4" s="211" t="s">
        <v>300</v>
      </c>
      <c r="Y4" s="211"/>
      <c r="Z4" s="211"/>
      <c r="AA4" s="211" t="s">
        <v>303</v>
      </c>
      <c r="AB4" s="211"/>
      <c r="AC4" s="211"/>
      <c r="AD4" s="211" t="s">
        <v>302</v>
      </c>
      <c r="AE4" s="211"/>
      <c r="AF4" s="211"/>
      <c r="AG4" s="211" t="s">
        <v>304</v>
      </c>
      <c r="AH4" s="211"/>
      <c r="AI4" s="211"/>
      <c r="AJ4" s="211" t="s">
        <v>305</v>
      </c>
      <c r="AK4" s="211"/>
      <c r="AL4" s="211"/>
      <c r="AM4" s="211"/>
      <c r="AN4" s="211"/>
      <c r="BA4" s="126"/>
    </row>
    <row r="5" spans="1:43" s="21" customFormat="1" ht="100.5" customHeight="1">
      <c r="A5" s="743" t="s">
        <v>426</v>
      </c>
      <c r="B5" s="743"/>
      <c r="C5" s="743"/>
      <c r="D5" s="765" t="s">
        <v>425</v>
      </c>
      <c r="E5" s="765"/>
      <c r="F5" s="765"/>
      <c r="G5" s="765"/>
      <c r="H5" s="511"/>
      <c r="I5" s="766" t="s">
        <v>306</v>
      </c>
      <c r="J5" s="766"/>
      <c r="K5" s="578"/>
      <c r="L5" s="766" t="s">
        <v>372</v>
      </c>
      <c r="M5" s="766"/>
      <c r="N5" s="578"/>
      <c r="O5" s="766" t="s">
        <v>307</v>
      </c>
      <c r="P5" s="766"/>
      <c r="Q5" s="578"/>
      <c r="R5" s="766" t="s">
        <v>507</v>
      </c>
      <c r="S5" s="766"/>
      <c r="T5" s="578"/>
      <c r="U5" s="766" t="s">
        <v>506</v>
      </c>
      <c r="V5" s="766"/>
      <c r="W5" s="578"/>
      <c r="X5" s="766" t="s">
        <v>308</v>
      </c>
      <c r="Y5" s="766"/>
      <c r="Z5" s="578"/>
      <c r="AA5" s="766" t="s">
        <v>310</v>
      </c>
      <c r="AB5" s="766"/>
      <c r="AC5" s="578"/>
      <c r="AD5" s="766" t="s">
        <v>309</v>
      </c>
      <c r="AE5" s="766"/>
      <c r="AF5" s="578"/>
      <c r="AG5" s="766" t="s">
        <v>311</v>
      </c>
      <c r="AH5" s="766"/>
      <c r="AI5" s="578"/>
      <c r="AJ5" s="766" t="s">
        <v>508</v>
      </c>
      <c r="AK5" s="766"/>
      <c r="AL5" s="578"/>
      <c r="AM5" s="765" t="s">
        <v>312</v>
      </c>
      <c r="AN5" s="765"/>
      <c r="AQ5" s="125"/>
    </row>
    <row r="6" spans="1:40" ht="15.75">
      <c r="A6" s="764"/>
      <c r="B6" s="764"/>
      <c r="C6" s="764"/>
      <c r="D6" s="475" t="s">
        <v>424</v>
      </c>
      <c r="E6" s="476"/>
      <c r="F6" s="475" t="s">
        <v>72</v>
      </c>
      <c r="G6" s="475" t="s">
        <v>73</v>
      </c>
      <c r="H6" s="476"/>
      <c r="I6" s="475" t="s">
        <v>72</v>
      </c>
      <c r="J6" s="475" t="s">
        <v>73</v>
      </c>
      <c r="K6" s="476"/>
      <c r="L6" s="475" t="s">
        <v>72</v>
      </c>
      <c r="M6" s="475" t="s">
        <v>73</v>
      </c>
      <c r="N6" s="476"/>
      <c r="O6" s="475" t="s">
        <v>72</v>
      </c>
      <c r="P6" s="475" t="s">
        <v>73</v>
      </c>
      <c r="Q6" s="476"/>
      <c r="R6" s="475" t="s">
        <v>72</v>
      </c>
      <c r="S6" s="475" t="s">
        <v>73</v>
      </c>
      <c r="T6" s="476"/>
      <c r="U6" s="475" t="s">
        <v>72</v>
      </c>
      <c r="V6" s="475" t="s">
        <v>73</v>
      </c>
      <c r="W6" s="476"/>
      <c r="X6" s="475" t="s">
        <v>72</v>
      </c>
      <c r="Y6" s="475" t="s">
        <v>73</v>
      </c>
      <c r="Z6" s="476"/>
      <c r="AA6" s="475" t="s">
        <v>72</v>
      </c>
      <c r="AB6" s="475" t="s">
        <v>73</v>
      </c>
      <c r="AC6" s="476"/>
      <c r="AD6" s="475" t="s">
        <v>72</v>
      </c>
      <c r="AE6" s="475" t="s">
        <v>73</v>
      </c>
      <c r="AF6" s="476"/>
      <c r="AG6" s="475" t="s">
        <v>72</v>
      </c>
      <c r="AH6" s="475" t="s">
        <v>73</v>
      </c>
      <c r="AI6" s="476"/>
      <c r="AJ6" s="475" t="s">
        <v>72</v>
      </c>
      <c r="AK6" s="475" t="s">
        <v>73</v>
      </c>
      <c r="AL6" s="476"/>
      <c r="AM6" s="475" t="s">
        <v>72</v>
      </c>
      <c r="AN6" s="475" t="s">
        <v>73</v>
      </c>
    </row>
    <row r="7" spans="1:40" ht="11.2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</row>
    <row r="8" spans="1:42" ht="29.25" customHeight="1">
      <c r="A8" s="167"/>
      <c r="B8" s="144" t="s">
        <v>427</v>
      </c>
      <c r="C8" s="209"/>
      <c r="D8" s="247">
        <v>422043</v>
      </c>
      <c r="E8" s="244"/>
      <c r="F8" s="247">
        <v>300020</v>
      </c>
      <c r="G8" s="247">
        <v>117550</v>
      </c>
      <c r="H8" s="244"/>
      <c r="I8" s="247">
        <v>42057</v>
      </c>
      <c r="J8" s="247">
        <v>13082</v>
      </c>
      <c r="K8" s="244"/>
      <c r="L8" s="247">
        <v>16752</v>
      </c>
      <c r="M8" s="247">
        <v>12045</v>
      </c>
      <c r="N8" s="244"/>
      <c r="O8" s="247">
        <v>17289</v>
      </c>
      <c r="P8" s="247">
        <v>7329</v>
      </c>
      <c r="Q8" s="244"/>
      <c r="R8" s="247">
        <v>11224</v>
      </c>
      <c r="S8" s="247">
        <v>8909</v>
      </c>
      <c r="T8" s="244"/>
      <c r="U8" s="247">
        <v>15393</v>
      </c>
      <c r="V8" s="247">
        <v>4680</v>
      </c>
      <c r="W8" s="244"/>
      <c r="X8" s="247">
        <v>11337</v>
      </c>
      <c r="Y8" s="247">
        <v>6465</v>
      </c>
      <c r="Z8" s="244"/>
      <c r="AA8" s="247">
        <v>12241</v>
      </c>
      <c r="AB8" s="247">
        <v>4067</v>
      </c>
      <c r="AC8" s="244"/>
      <c r="AD8" s="247">
        <v>8278</v>
      </c>
      <c r="AE8" s="247">
        <v>7554</v>
      </c>
      <c r="AF8" s="244"/>
      <c r="AG8" s="247">
        <v>13089</v>
      </c>
      <c r="AH8" s="247">
        <v>1846</v>
      </c>
      <c r="AI8" s="244"/>
      <c r="AJ8" s="247">
        <v>6020</v>
      </c>
      <c r="AK8" s="247">
        <v>4589</v>
      </c>
      <c r="AL8" s="244"/>
      <c r="AM8" s="247">
        <f>F8-SUM(L8,O8,R8,U8,X8,AA8,AD8,AG8,AJ8,I8)</f>
        <v>146340</v>
      </c>
      <c r="AN8" s="247">
        <f>G8-SUM(M8,P8,S8,V8,Y8,AB8,AE8,AH8,AK8,J8)</f>
        <v>46984</v>
      </c>
      <c r="AP8" s="15"/>
    </row>
    <row r="9" spans="1:40" ht="24.75" customHeight="1">
      <c r="A9" s="241">
        <v>4132</v>
      </c>
      <c r="B9" s="245" t="s">
        <v>94</v>
      </c>
      <c r="C9" s="246"/>
      <c r="D9" s="247">
        <v>53055</v>
      </c>
      <c r="F9" s="247">
        <v>38239</v>
      </c>
      <c r="G9" s="247">
        <v>14816</v>
      </c>
      <c r="H9" s="247"/>
      <c r="I9" s="247">
        <v>6743</v>
      </c>
      <c r="J9" s="247">
        <v>1915</v>
      </c>
      <c r="K9" s="247"/>
      <c r="L9" s="247">
        <v>1916</v>
      </c>
      <c r="M9" s="247">
        <v>1261</v>
      </c>
      <c r="N9" s="247"/>
      <c r="O9" s="247">
        <v>2797</v>
      </c>
      <c r="P9" s="247">
        <v>1282</v>
      </c>
      <c r="Q9" s="247"/>
      <c r="R9" s="247">
        <v>927</v>
      </c>
      <c r="S9" s="247">
        <v>903</v>
      </c>
      <c r="T9" s="247"/>
      <c r="U9" s="247">
        <v>1682</v>
      </c>
      <c r="V9" s="247">
        <v>474</v>
      </c>
      <c r="W9" s="247"/>
      <c r="X9" s="247">
        <v>1326</v>
      </c>
      <c r="Y9" s="247">
        <v>775</v>
      </c>
      <c r="Z9" s="247"/>
      <c r="AA9" s="247">
        <v>1808</v>
      </c>
      <c r="AB9" s="247">
        <v>562</v>
      </c>
      <c r="AC9" s="247"/>
      <c r="AD9" s="247">
        <v>907</v>
      </c>
      <c r="AE9" s="247">
        <v>802</v>
      </c>
      <c r="AF9" s="247"/>
      <c r="AG9" s="247">
        <v>1942</v>
      </c>
      <c r="AH9" s="247">
        <v>372</v>
      </c>
      <c r="AI9" s="247"/>
      <c r="AJ9" s="247">
        <v>865</v>
      </c>
      <c r="AK9" s="247">
        <v>719</v>
      </c>
      <c r="AL9" s="247"/>
      <c r="AM9" s="247">
        <f aca="true" t="shared" si="0" ref="AM9:AM24">F9-SUM(L9,O9,R9,U9,X9,AA9,AD9,AG9,AJ9,I9)</f>
        <v>17326</v>
      </c>
      <c r="AN9" s="247">
        <f aca="true" t="shared" si="1" ref="AN9:AN24">G9-SUM(M9,P9,S9,V9,Y9,AB9,AE9,AH9,AK9,J9)</f>
        <v>5751</v>
      </c>
    </row>
    <row r="10" spans="1:40" ht="33.75" customHeight="1">
      <c r="A10" s="241">
        <v>9333</v>
      </c>
      <c r="B10" s="245" t="s">
        <v>95</v>
      </c>
      <c r="C10" s="246"/>
      <c r="D10" s="247">
        <v>33554</v>
      </c>
      <c r="F10" s="247">
        <v>16180</v>
      </c>
      <c r="G10" s="247">
        <v>17374</v>
      </c>
      <c r="H10" s="247"/>
      <c r="I10" s="247">
        <v>1952</v>
      </c>
      <c r="J10" s="247">
        <v>1923</v>
      </c>
      <c r="K10" s="247"/>
      <c r="L10" s="247">
        <v>1241</v>
      </c>
      <c r="M10" s="247">
        <v>1911</v>
      </c>
      <c r="N10" s="247"/>
      <c r="O10" s="247">
        <v>807</v>
      </c>
      <c r="P10" s="247">
        <v>820</v>
      </c>
      <c r="Q10" s="247"/>
      <c r="R10" s="247">
        <v>799</v>
      </c>
      <c r="S10" s="247">
        <v>1597</v>
      </c>
      <c r="T10" s="247"/>
      <c r="U10" s="247">
        <v>1185</v>
      </c>
      <c r="V10" s="247">
        <v>931</v>
      </c>
      <c r="W10" s="247"/>
      <c r="X10" s="247">
        <v>780</v>
      </c>
      <c r="Y10" s="247">
        <v>998</v>
      </c>
      <c r="Z10" s="247"/>
      <c r="AA10" s="247">
        <v>1124</v>
      </c>
      <c r="AB10" s="247">
        <v>923</v>
      </c>
      <c r="AC10" s="247"/>
      <c r="AD10" s="247">
        <v>631</v>
      </c>
      <c r="AE10" s="247">
        <v>1296</v>
      </c>
      <c r="AF10" s="247"/>
      <c r="AG10" s="247">
        <v>350</v>
      </c>
      <c r="AH10" s="247">
        <v>122</v>
      </c>
      <c r="AI10" s="247"/>
      <c r="AJ10" s="247">
        <v>418</v>
      </c>
      <c r="AK10" s="247">
        <v>572</v>
      </c>
      <c r="AL10" s="247"/>
      <c r="AM10" s="247">
        <f t="shared" si="0"/>
        <v>6893</v>
      </c>
      <c r="AN10" s="247">
        <f t="shared" si="1"/>
        <v>6281</v>
      </c>
    </row>
    <row r="11" spans="1:42" ht="27" customHeight="1">
      <c r="A11" s="241">
        <v>5220</v>
      </c>
      <c r="B11" s="245" t="s">
        <v>497</v>
      </c>
      <c r="C11" s="246"/>
      <c r="D11" s="247">
        <v>30874</v>
      </c>
      <c r="F11" s="247">
        <v>26934</v>
      </c>
      <c r="G11" s="247">
        <v>3940</v>
      </c>
      <c r="H11" s="247"/>
      <c r="I11" s="247">
        <v>3244</v>
      </c>
      <c r="J11" s="247">
        <v>496</v>
      </c>
      <c r="K11" s="247"/>
      <c r="L11" s="247">
        <v>1435</v>
      </c>
      <c r="M11" s="247">
        <v>314</v>
      </c>
      <c r="N11" s="247"/>
      <c r="O11" s="247">
        <v>1726</v>
      </c>
      <c r="P11" s="247">
        <v>298</v>
      </c>
      <c r="Q11" s="247"/>
      <c r="R11" s="247">
        <v>701</v>
      </c>
      <c r="S11" s="247">
        <v>261</v>
      </c>
      <c r="T11" s="247"/>
      <c r="U11" s="247">
        <v>2623</v>
      </c>
      <c r="V11" s="247">
        <v>288</v>
      </c>
      <c r="W11" s="247"/>
      <c r="X11" s="247">
        <v>1134</v>
      </c>
      <c r="Y11" s="247">
        <v>211</v>
      </c>
      <c r="Z11" s="247"/>
      <c r="AA11" s="247">
        <v>1586</v>
      </c>
      <c r="AB11" s="247">
        <v>166</v>
      </c>
      <c r="AC11" s="247"/>
      <c r="AD11" s="247">
        <v>840</v>
      </c>
      <c r="AE11" s="247">
        <v>235</v>
      </c>
      <c r="AF11" s="247"/>
      <c r="AG11" s="247">
        <v>1066</v>
      </c>
      <c r="AH11" s="247">
        <v>62</v>
      </c>
      <c r="AI11" s="247"/>
      <c r="AJ11" s="247">
        <v>641</v>
      </c>
      <c r="AK11" s="247">
        <v>182</v>
      </c>
      <c r="AL11" s="247"/>
      <c r="AM11" s="247">
        <f t="shared" si="0"/>
        <v>11938</v>
      </c>
      <c r="AN11" s="247">
        <f t="shared" si="1"/>
        <v>1427</v>
      </c>
      <c r="AO11" s="22"/>
      <c r="AP11" s="15"/>
    </row>
    <row r="12" spans="1:40" ht="26.25" customHeight="1">
      <c r="A12" s="241">
        <v>8211</v>
      </c>
      <c r="B12" s="245" t="s">
        <v>96</v>
      </c>
      <c r="C12" s="246"/>
      <c r="D12" s="247">
        <v>20484</v>
      </c>
      <c r="F12" s="247">
        <v>15713</v>
      </c>
      <c r="G12" s="247">
        <v>4771</v>
      </c>
      <c r="H12" s="247"/>
      <c r="I12" s="247">
        <v>3052</v>
      </c>
      <c r="J12" s="247">
        <v>727</v>
      </c>
      <c r="K12" s="247"/>
      <c r="L12" s="247">
        <v>608</v>
      </c>
      <c r="M12" s="247">
        <v>330</v>
      </c>
      <c r="N12" s="247"/>
      <c r="O12" s="247">
        <v>1297</v>
      </c>
      <c r="P12" s="247">
        <v>502</v>
      </c>
      <c r="Q12" s="247"/>
      <c r="R12" s="247">
        <v>289</v>
      </c>
      <c r="S12" s="247">
        <v>201</v>
      </c>
      <c r="T12" s="247"/>
      <c r="U12" s="247">
        <v>830</v>
      </c>
      <c r="V12" s="247">
        <v>227</v>
      </c>
      <c r="W12" s="247"/>
      <c r="X12" s="247">
        <v>434</v>
      </c>
      <c r="Y12" s="247">
        <v>211</v>
      </c>
      <c r="Z12" s="247"/>
      <c r="AA12" s="247">
        <v>589</v>
      </c>
      <c r="AB12" s="247">
        <v>151</v>
      </c>
      <c r="AC12" s="247"/>
      <c r="AD12" s="247">
        <v>318</v>
      </c>
      <c r="AE12" s="247">
        <v>224</v>
      </c>
      <c r="AF12" s="247"/>
      <c r="AG12" s="247">
        <v>1282</v>
      </c>
      <c r="AH12" s="247">
        <v>199</v>
      </c>
      <c r="AI12" s="247"/>
      <c r="AJ12" s="247">
        <v>384</v>
      </c>
      <c r="AK12" s="247">
        <v>285</v>
      </c>
      <c r="AL12" s="247"/>
      <c r="AM12" s="247">
        <f t="shared" si="0"/>
        <v>6630</v>
      </c>
      <c r="AN12" s="247">
        <f t="shared" si="1"/>
        <v>1714</v>
      </c>
    </row>
    <row r="13" spans="1:42" ht="24" customHeight="1">
      <c r="A13" s="241">
        <v>9132</v>
      </c>
      <c r="B13" s="245" t="s">
        <v>97</v>
      </c>
      <c r="C13" s="246"/>
      <c r="D13" s="247">
        <v>15584</v>
      </c>
      <c r="F13" s="247">
        <v>5181</v>
      </c>
      <c r="G13" s="247">
        <v>10403</v>
      </c>
      <c r="H13" s="247"/>
      <c r="I13" s="247">
        <v>785</v>
      </c>
      <c r="J13" s="247">
        <v>618</v>
      </c>
      <c r="K13" s="247"/>
      <c r="L13" s="247">
        <v>350</v>
      </c>
      <c r="M13" s="247">
        <v>1127</v>
      </c>
      <c r="N13" s="247"/>
      <c r="O13" s="247">
        <v>302</v>
      </c>
      <c r="P13" s="247">
        <v>677</v>
      </c>
      <c r="Q13" s="247"/>
      <c r="R13" s="247">
        <v>89</v>
      </c>
      <c r="S13" s="247">
        <v>435</v>
      </c>
      <c r="T13" s="247"/>
      <c r="U13" s="247">
        <v>252</v>
      </c>
      <c r="V13" s="247">
        <v>437</v>
      </c>
      <c r="W13" s="247"/>
      <c r="X13" s="247">
        <v>222</v>
      </c>
      <c r="Y13" s="247">
        <v>731</v>
      </c>
      <c r="Z13" s="247"/>
      <c r="AA13" s="247">
        <v>191</v>
      </c>
      <c r="AB13" s="247">
        <v>328</v>
      </c>
      <c r="AC13" s="247"/>
      <c r="AD13" s="247">
        <v>211</v>
      </c>
      <c r="AE13" s="247">
        <v>962</v>
      </c>
      <c r="AF13" s="247"/>
      <c r="AG13" s="247">
        <v>148</v>
      </c>
      <c r="AH13" s="247">
        <v>105</v>
      </c>
      <c r="AI13" s="247"/>
      <c r="AJ13" s="247">
        <v>125</v>
      </c>
      <c r="AK13" s="247">
        <v>465</v>
      </c>
      <c r="AL13" s="247"/>
      <c r="AM13" s="247">
        <f t="shared" si="0"/>
        <v>2506</v>
      </c>
      <c r="AN13" s="247">
        <f t="shared" si="1"/>
        <v>4518</v>
      </c>
      <c r="AO13" s="22"/>
      <c r="AP13" s="15"/>
    </row>
    <row r="14" spans="1:42" ht="27.75" customHeight="1">
      <c r="A14" s="241">
        <v>9322</v>
      </c>
      <c r="B14" s="245" t="s">
        <v>99</v>
      </c>
      <c r="C14" s="248"/>
      <c r="D14" s="247">
        <v>13238</v>
      </c>
      <c r="F14" s="247">
        <v>5683</v>
      </c>
      <c r="G14" s="247">
        <v>7555</v>
      </c>
      <c r="H14" s="247"/>
      <c r="I14" s="247">
        <v>2769</v>
      </c>
      <c r="J14" s="247">
        <v>2068</v>
      </c>
      <c r="K14" s="247"/>
      <c r="L14" s="247">
        <v>141</v>
      </c>
      <c r="M14" s="247">
        <v>337</v>
      </c>
      <c r="N14" s="247"/>
      <c r="O14" s="247">
        <v>193</v>
      </c>
      <c r="P14" s="247">
        <v>320</v>
      </c>
      <c r="Q14" s="247"/>
      <c r="R14" s="247">
        <v>55</v>
      </c>
      <c r="S14" s="247">
        <v>239</v>
      </c>
      <c r="T14" s="247"/>
      <c r="U14" s="247">
        <v>133</v>
      </c>
      <c r="V14" s="247">
        <v>203</v>
      </c>
      <c r="W14" s="247"/>
      <c r="X14" s="247">
        <v>115</v>
      </c>
      <c r="Y14" s="247">
        <v>336</v>
      </c>
      <c r="Z14" s="247"/>
      <c r="AA14" s="247">
        <v>76</v>
      </c>
      <c r="AB14" s="247">
        <v>154</v>
      </c>
      <c r="AC14" s="247"/>
      <c r="AD14" s="247">
        <v>138</v>
      </c>
      <c r="AE14" s="247">
        <v>525</v>
      </c>
      <c r="AF14" s="247"/>
      <c r="AG14" s="247">
        <v>73</v>
      </c>
      <c r="AH14" s="247">
        <v>53</v>
      </c>
      <c r="AI14" s="247"/>
      <c r="AJ14" s="247">
        <v>88</v>
      </c>
      <c r="AK14" s="247">
        <v>207</v>
      </c>
      <c r="AL14" s="247"/>
      <c r="AM14" s="247">
        <f t="shared" si="0"/>
        <v>1902</v>
      </c>
      <c r="AN14" s="247">
        <f t="shared" si="1"/>
        <v>3113</v>
      </c>
      <c r="AO14" s="22"/>
      <c r="AP14" s="15"/>
    </row>
    <row r="15" spans="1:42" ht="22.5" customHeight="1">
      <c r="A15" s="241">
        <v>5122</v>
      </c>
      <c r="B15" s="245" t="s">
        <v>498</v>
      </c>
      <c r="C15" s="248"/>
      <c r="D15" s="247">
        <v>12562</v>
      </c>
      <c r="F15" s="247">
        <v>8973</v>
      </c>
      <c r="G15" s="247">
        <v>3589</v>
      </c>
      <c r="H15" s="247"/>
      <c r="I15" s="247">
        <v>1601</v>
      </c>
      <c r="J15" s="247">
        <v>502</v>
      </c>
      <c r="K15" s="247"/>
      <c r="L15" s="247">
        <v>382</v>
      </c>
      <c r="M15" s="247">
        <v>261</v>
      </c>
      <c r="N15" s="247"/>
      <c r="O15" s="247">
        <v>688</v>
      </c>
      <c r="P15" s="247">
        <v>362</v>
      </c>
      <c r="Q15" s="247"/>
      <c r="R15" s="247">
        <v>192</v>
      </c>
      <c r="S15" s="247">
        <v>128</v>
      </c>
      <c r="T15" s="247"/>
      <c r="U15" s="247">
        <v>580</v>
      </c>
      <c r="V15" s="247">
        <v>160</v>
      </c>
      <c r="W15" s="247"/>
      <c r="X15" s="247">
        <v>334</v>
      </c>
      <c r="Y15" s="247">
        <v>198</v>
      </c>
      <c r="Z15" s="247"/>
      <c r="AA15" s="247">
        <v>449</v>
      </c>
      <c r="AB15" s="247">
        <v>139</v>
      </c>
      <c r="AC15" s="247"/>
      <c r="AD15" s="247">
        <v>210</v>
      </c>
      <c r="AE15" s="247">
        <v>169</v>
      </c>
      <c r="AF15" s="247"/>
      <c r="AG15" s="247">
        <v>467</v>
      </c>
      <c r="AH15" s="247">
        <v>123</v>
      </c>
      <c r="AI15" s="247"/>
      <c r="AJ15" s="247">
        <v>251</v>
      </c>
      <c r="AK15" s="247">
        <v>215</v>
      </c>
      <c r="AL15" s="247"/>
      <c r="AM15" s="247">
        <f t="shared" si="0"/>
        <v>3819</v>
      </c>
      <c r="AN15" s="247">
        <f t="shared" si="1"/>
        <v>1332</v>
      </c>
      <c r="AP15" s="15"/>
    </row>
    <row r="16" spans="1:42" ht="28.5" customHeight="1">
      <c r="A16" s="241">
        <v>7122</v>
      </c>
      <c r="B16" s="245" t="s">
        <v>101</v>
      </c>
      <c r="C16" s="246"/>
      <c r="D16" s="247">
        <v>11550</v>
      </c>
      <c r="F16" s="247">
        <v>11411</v>
      </c>
      <c r="G16" s="247">
        <v>139</v>
      </c>
      <c r="H16" s="247"/>
      <c r="I16" s="247">
        <v>559</v>
      </c>
      <c r="J16" s="247">
        <v>7</v>
      </c>
      <c r="K16" s="247"/>
      <c r="L16" s="247">
        <v>929</v>
      </c>
      <c r="M16" s="247">
        <v>11</v>
      </c>
      <c r="N16" s="247"/>
      <c r="O16" s="247">
        <v>481</v>
      </c>
      <c r="P16" s="247">
        <v>8</v>
      </c>
      <c r="Q16" s="247"/>
      <c r="R16" s="247">
        <v>865</v>
      </c>
      <c r="S16" s="247">
        <v>17</v>
      </c>
      <c r="T16" s="247"/>
      <c r="U16" s="247">
        <v>558</v>
      </c>
      <c r="V16" s="247">
        <v>6</v>
      </c>
      <c r="W16" s="247"/>
      <c r="X16" s="247">
        <v>409</v>
      </c>
      <c r="Y16" s="247">
        <v>6</v>
      </c>
      <c r="Z16" s="247"/>
      <c r="AA16" s="247">
        <v>332</v>
      </c>
      <c r="AB16" s="247">
        <v>4</v>
      </c>
      <c r="AC16" s="247"/>
      <c r="AD16" s="247">
        <v>411</v>
      </c>
      <c r="AE16" s="247">
        <v>11</v>
      </c>
      <c r="AF16" s="247"/>
      <c r="AG16" s="247">
        <v>479</v>
      </c>
      <c r="AH16" s="247">
        <v>4</v>
      </c>
      <c r="AI16" s="247"/>
      <c r="AJ16" s="247">
        <v>192</v>
      </c>
      <c r="AK16" s="247">
        <v>4</v>
      </c>
      <c r="AL16" s="247"/>
      <c r="AM16" s="247">
        <f t="shared" si="0"/>
        <v>6196</v>
      </c>
      <c r="AN16" s="247">
        <f t="shared" si="1"/>
        <v>61</v>
      </c>
      <c r="AO16" s="22"/>
      <c r="AP16" s="15"/>
    </row>
    <row r="17" spans="1:44" ht="28.5" customHeight="1">
      <c r="A17" s="241">
        <v>9151</v>
      </c>
      <c r="B17" s="245" t="s">
        <v>499</v>
      </c>
      <c r="C17" s="248"/>
      <c r="D17" s="247">
        <v>11160</v>
      </c>
      <c r="F17" s="247">
        <v>11025</v>
      </c>
      <c r="G17" s="247">
        <v>135</v>
      </c>
      <c r="H17" s="247"/>
      <c r="I17" s="247">
        <v>1166</v>
      </c>
      <c r="J17" s="247">
        <v>8</v>
      </c>
      <c r="K17" s="247"/>
      <c r="L17" s="247">
        <v>456</v>
      </c>
      <c r="M17" s="247">
        <v>7</v>
      </c>
      <c r="N17" s="247"/>
      <c r="O17" s="247">
        <v>604</v>
      </c>
      <c r="P17" s="247">
        <v>11</v>
      </c>
      <c r="Q17" s="247"/>
      <c r="R17" s="247">
        <v>188</v>
      </c>
      <c r="S17" s="247">
        <v>3</v>
      </c>
      <c r="T17" s="247"/>
      <c r="U17" s="247">
        <v>661</v>
      </c>
      <c r="V17" s="247">
        <v>5</v>
      </c>
      <c r="W17" s="247"/>
      <c r="X17" s="247">
        <v>371</v>
      </c>
      <c r="Y17" s="247">
        <v>7</v>
      </c>
      <c r="Z17" s="247"/>
      <c r="AA17" s="247">
        <v>476</v>
      </c>
      <c r="AB17" s="247">
        <v>3</v>
      </c>
      <c r="AC17" s="247"/>
      <c r="AD17" s="247">
        <v>364</v>
      </c>
      <c r="AE17" s="247">
        <v>7</v>
      </c>
      <c r="AF17" s="247"/>
      <c r="AG17" s="247">
        <v>512</v>
      </c>
      <c r="AH17" s="247">
        <v>6</v>
      </c>
      <c r="AI17" s="247"/>
      <c r="AJ17" s="247">
        <v>152</v>
      </c>
      <c r="AK17" s="247">
        <v>4</v>
      </c>
      <c r="AL17" s="247"/>
      <c r="AM17" s="247">
        <f t="shared" si="0"/>
        <v>6075</v>
      </c>
      <c r="AN17" s="247">
        <f t="shared" si="1"/>
        <v>74</v>
      </c>
      <c r="AO17" s="22"/>
      <c r="AP17" s="15"/>
      <c r="AR17" s="15"/>
    </row>
    <row r="18" spans="1:42" ht="36.75" customHeight="1">
      <c r="A18" s="241">
        <v>8324</v>
      </c>
      <c r="B18" s="245" t="s">
        <v>500</v>
      </c>
      <c r="C18" s="246"/>
      <c r="D18" s="247">
        <v>11097</v>
      </c>
      <c r="F18" s="247">
        <v>10739</v>
      </c>
      <c r="G18" s="247">
        <v>358</v>
      </c>
      <c r="H18" s="247"/>
      <c r="I18" s="247">
        <v>409</v>
      </c>
      <c r="J18" s="247">
        <v>8</v>
      </c>
      <c r="K18" s="247"/>
      <c r="L18" s="247">
        <v>845</v>
      </c>
      <c r="M18" s="247">
        <v>58</v>
      </c>
      <c r="N18" s="247"/>
      <c r="O18" s="247">
        <v>406</v>
      </c>
      <c r="P18" s="247">
        <v>18</v>
      </c>
      <c r="Q18" s="247"/>
      <c r="R18" s="247">
        <v>943</v>
      </c>
      <c r="S18" s="247">
        <v>48</v>
      </c>
      <c r="T18" s="247"/>
      <c r="U18" s="247">
        <v>361</v>
      </c>
      <c r="V18" s="247">
        <v>9</v>
      </c>
      <c r="W18" s="247"/>
      <c r="X18" s="247">
        <v>957</v>
      </c>
      <c r="Y18" s="247">
        <v>27</v>
      </c>
      <c r="Z18" s="247"/>
      <c r="AA18" s="247">
        <v>440</v>
      </c>
      <c r="AB18" s="247">
        <v>10</v>
      </c>
      <c r="AC18" s="247"/>
      <c r="AD18" s="247">
        <v>272</v>
      </c>
      <c r="AE18" s="247">
        <v>21</v>
      </c>
      <c r="AF18" s="247"/>
      <c r="AG18" s="247">
        <v>272</v>
      </c>
      <c r="AH18" s="247">
        <v>7</v>
      </c>
      <c r="AI18" s="247"/>
      <c r="AJ18" s="247">
        <v>212</v>
      </c>
      <c r="AK18" s="247">
        <v>8</v>
      </c>
      <c r="AL18" s="247"/>
      <c r="AM18" s="247">
        <f t="shared" si="0"/>
        <v>5622</v>
      </c>
      <c r="AN18" s="247">
        <f t="shared" si="1"/>
        <v>144</v>
      </c>
      <c r="AO18" s="22"/>
      <c r="AP18" s="15"/>
    </row>
    <row r="19" spans="1:40" ht="27.75" customHeight="1">
      <c r="A19" s="241">
        <v>9113</v>
      </c>
      <c r="B19" s="245" t="s">
        <v>501</v>
      </c>
      <c r="C19" s="246"/>
      <c r="D19" s="247">
        <v>8954</v>
      </c>
      <c r="F19" s="247">
        <v>6762</v>
      </c>
      <c r="G19" s="247">
        <v>2192</v>
      </c>
      <c r="H19" s="247"/>
      <c r="I19" s="247">
        <v>1347</v>
      </c>
      <c r="J19" s="247">
        <v>372</v>
      </c>
      <c r="K19" s="247"/>
      <c r="L19" s="247">
        <v>279</v>
      </c>
      <c r="M19" s="247">
        <v>136</v>
      </c>
      <c r="N19" s="247"/>
      <c r="O19" s="247">
        <v>552</v>
      </c>
      <c r="P19" s="247">
        <v>232</v>
      </c>
      <c r="Q19" s="247"/>
      <c r="R19" s="247">
        <v>102</v>
      </c>
      <c r="S19" s="247">
        <v>73</v>
      </c>
      <c r="T19" s="247"/>
      <c r="U19" s="247">
        <v>298</v>
      </c>
      <c r="V19" s="247">
        <v>94</v>
      </c>
      <c r="W19" s="247"/>
      <c r="X19" s="247">
        <v>208</v>
      </c>
      <c r="Y19" s="247">
        <v>102</v>
      </c>
      <c r="Z19" s="247"/>
      <c r="AA19" s="247">
        <v>258</v>
      </c>
      <c r="AB19" s="247">
        <v>57</v>
      </c>
      <c r="AC19" s="247"/>
      <c r="AD19" s="247">
        <v>173</v>
      </c>
      <c r="AE19" s="247">
        <v>125</v>
      </c>
      <c r="AF19" s="247"/>
      <c r="AG19" s="247">
        <v>473</v>
      </c>
      <c r="AH19" s="247">
        <v>77</v>
      </c>
      <c r="AI19" s="247"/>
      <c r="AJ19" s="247">
        <v>157</v>
      </c>
      <c r="AK19" s="247">
        <v>100</v>
      </c>
      <c r="AL19" s="247"/>
      <c r="AM19" s="247">
        <f t="shared" si="0"/>
        <v>2915</v>
      </c>
      <c r="AN19" s="247">
        <f t="shared" si="1"/>
        <v>824</v>
      </c>
    </row>
    <row r="20" spans="1:40" ht="33.75" customHeight="1">
      <c r="A20" s="241">
        <v>7212</v>
      </c>
      <c r="B20" s="245" t="s">
        <v>502</v>
      </c>
      <c r="C20" s="248"/>
      <c r="D20" s="247">
        <v>8691</v>
      </c>
      <c r="F20" s="247">
        <v>6448</v>
      </c>
      <c r="G20" s="247">
        <v>2243</v>
      </c>
      <c r="H20" s="247"/>
      <c r="I20" s="247">
        <v>396</v>
      </c>
      <c r="J20" s="247">
        <v>122</v>
      </c>
      <c r="K20" s="247"/>
      <c r="L20" s="247">
        <v>668</v>
      </c>
      <c r="M20" s="247">
        <v>332</v>
      </c>
      <c r="N20" s="247"/>
      <c r="O20" s="247">
        <v>312</v>
      </c>
      <c r="P20" s="247">
        <v>74</v>
      </c>
      <c r="Q20" s="247"/>
      <c r="R20" s="247">
        <v>513</v>
      </c>
      <c r="S20" s="247">
        <v>410</v>
      </c>
      <c r="T20" s="247"/>
      <c r="U20" s="247">
        <v>383</v>
      </c>
      <c r="V20" s="247">
        <v>64</v>
      </c>
      <c r="W20" s="247"/>
      <c r="X20" s="247">
        <v>379</v>
      </c>
      <c r="Y20" s="247">
        <v>139</v>
      </c>
      <c r="Z20" s="247"/>
      <c r="AA20" s="247">
        <v>244</v>
      </c>
      <c r="AB20" s="247">
        <v>85</v>
      </c>
      <c r="AC20" s="247"/>
      <c r="AD20" s="247">
        <v>272</v>
      </c>
      <c r="AE20" s="247">
        <v>148</v>
      </c>
      <c r="AF20" s="247"/>
      <c r="AG20" s="247">
        <v>158</v>
      </c>
      <c r="AH20" s="247">
        <v>22</v>
      </c>
      <c r="AI20" s="247"/>
      <c r="AJ20" s="247">
        <v>142</v>
      </c>
      <c r="AK20" s="247">
        <v>59</v>
      </c>
      <c r="AL20" s="247"/>
      <c r="AM20" s="247">
        <f t="shared" si="0"/>
        <v>2981</v>
      </c>
      <c r="AN20" s="247">
        <f t="shared" si="1"/>
        <v>788</v>
      </c>
    </row>
    <row r="21" spans="1:42" ht="26.25" customHeight="1">
      <c r="A21" s="241">
        <v>4131</v>
      </c>
      <c r="B21" s="245" t="s">
        <v>503</v>
      </c>
      <c r="C21" s="248"/>
      <c r="D21" s="247">
        <v>7733</v>
      </c>
      <c r="F21" s="247">
        <v>3551</v>
      </c>
      <c r="G21" s="247">
        <v>4182</v>
      </c>
      <c r="H21" s="247"/>
      <c r="I21" s="247">
        <v>518</v>
      </c>
      <c r="J21" s="247">
        <v>327</v>
      </c>
      <c r="K21" s="247"/>
      <c r="L21" s="247">
        <v>282</v>
      </c>
      <c r="M21" s="247">
        <v>563</v>
      </c>
      <c r="N21" s="247"/>
      <c r="O21" s="247">
        <v>187</v>
      </c>
      <c r="P21" s="247">
        <v>236</v>
      </c>
      <c r="Q21" s="247"/>
      <c r="R21" s="247">
        <v>181</v>
      </c>
      <c r="S21" s="247">
        <v>440</v>
      </c>
      <c r="T21" s="247"/>
      <c r="U21" s="247">
        <v>124</v>
      </c>
      <c r="V21" s="247">
        <v>116</v>
      </c>
      <c r="W21" s="247"/>
      <c r="X21" s="247">
        <v>143</v>
      </c>
      <c r="Y21" s="247">
        <v>248</v>
      </c>
      <c r="Z21" s="247"/>
      <c r="AA21" s="247">
        <v>181</v>
      </c>
      <c r="AB21" s="247">
        <v>180</v>
      </c>
      <c r="AC21" s="247"/>
      <c r="AD21" s="247">
        <v>101</v>
      </c>
      <c r="AE21" s="247">
        <v>304</v>
      </c>
      <c r="AF21" s="247"/>
      <c r="AG21" s="247">
        <v>104</v>
      </c>
      <c r="AH21" s="247">
        <v>45</v>
      </c>
      <c r="AI21" s="247"/>
      <c r="AJ21" s="247">
        <v>74</v>
      </c>
      <c r="AK21" s="247">
        <v>153</v>
      </c>
      <c r="AL21" s="247"/>
      <c r="AM21" s="247">
        <f t="shared" si="0"/>
        <v>1656</v>
      </c>
      <c r="AN21" s="247">
        <f t="shared" si="1"/>
        <v>1570</v>
      </c>
      <c r="AP21" s="15"/>
    </row>
    <row r="22" spans="1:42" ht="34.5" customHeight="1">
      <c r="A22" s="241">
        <v>8290</v>
      </c>
      <c r="B22" s="245" t="s">
        <v>504</v>
      </c>
      <c r="C22" s="246"/>
      <c r="D22" s="247">
        <v>7062</v>
      </c>
      <c r="F22" s="247">
        <v>6964</v>
      </c>
      <c r="G22" s="247">
        <v>98</v>
      </c>
      <c r="H22" s="247"/>
      <c r="I22" s="247">
        <v>812</v>
      </c>
      <c r="J22" s="247">
        <v>15</v>
      </c>
      <c r="K22" s="247"/>
      <c r="L22" s="247">
        <v>176</v>
      </c>
      <c r="M22" s="247">
        <v>5</v>
      </c>
      <c r="N22" s="247"/>
      <c r="O22" s="247">
        <v>469</v>
      </c>
      <c r="P22" s="247">
        <v>9</v>
      </c>
      <c r="Q22" s="247"/>
      <c r="R22" s="247">
        <v>53</v>
      </c>
      <c r="S22" s="247"/>
      <c r="T22" s="247"/>
      <c r="U22" s="247">
        <v>268</v>
      </c>
      <c r="V22" s="247">
        <v>2</v>
      </c>
      <c r="W22" s="247"/>
      <c r="X22" s="247">
        <v>193</v>
      </c>
      <c r="Y22" s="247">
        <v>3</v>
      </c>
      <c r="Z22" s="247"/>
      <c r="AA22" s="247">
        <v>263</v>
      </c>
      <c r="AB22" s="247">
        <v>1</v>
      </c>
      <c r="AC22" s="247"/>
      <c r="AD22" s="247">
        <v>109</v>
      </c>
      <c r="AE22" s="247">
        <v>4</v>
      </c>
      <c r="AF22" s="247"/>
      <c r="AG22" s="247">
        <v>516</v>
      </c>
      <c r="AH22" s="247">
        <v>7</v>
      </c>
      <c r="AI22" s="247"/>
      <c r="AJ22" s="247">
        <v>91</v>
      </c>
      <c r="AK22" s="247">
        <v>2</v>
      </c>
      <c r="AL22" s="247"/>
      <c r="AM22" s="247">
        <f t="shared" si="0"/>
        <v>4014</v>
      </c>
      <c r="AN22" s="247">
        <f t="shared" si="1"/>
        <v>50</v>
      </c>
      <c r="AO22" s="22"/>
      <c r="AP22" s="15"/>
    </row>
    <row r="23" spans="1:40" ht="26.25" customHeight="1">
      <c r="A23" s="241">
        <v>7411</v>
      </c>
      <c r="B23" s="245" t="s">
        <v>505</v>
      </c>
      <c r="C23" s="246"/>
      <c r="D23" s="247">
        <v>6553</v>
      </c>
      <c r="F23" s="247">
        <v>5454</v>
      </c>
      <c r="G23" s="247">
        <v>1099</v>
      </c>
      <c r="H23" s="247"/>
      <c r="I23" s="247">
        <v>598</v>
      </c>
      <c r="J23" s="247">
        <v>58</v>
      </c>
      <c r="K23" s="247"/>
      <c r="L23" s="247">
        <v>343</v>
      </c>
      <c r="M23" s="247">
        <v>105</v>
      </c>
      <c r="N23" s="247"/>
      <c r="O23" s="247">
        <v>278</v>
      </c>
      <c r="P23" s="247">
        <v>65</v>
      </c>
      <c r="Q23" s="247"/>
      <c r="R23" s="247">
        <v>168</v>
      </c>
      <c r="S23" s="247">
        <v>93</v>
      </c>
      <c r="T23" s="247"/>
      <c r="U23" s="247">
        <v>392</v>
      </c>
      <c r="V23" s="247">
        <v>50</v>
      </c>
      <c r="W23" s="247"/>
      <c r="X23" s="247">
        <v>239</v>
      </c>
      <c r="Y23" s="247">
        <v>67</v>
      </c>
      <c r="Z23" s="247"/>
      <c r="AA23" s="247">
        <v>440</v>
      </c>
      <c r="AB23" s="247">
        <v>68</v>
      </c>
      <c r="AC23" s="247"/>
      <c r="AD23" s="247">
        <v>176</v>
      </c>
      <c r="AE23" s="247">
        <v>84</v>
      </c>
      <c r="AF23" s="247"/>
      <c r="AG23" s="247">
        <v>179</v>
      </c>
      <c r="AH23" s="247">
        <v>9</v>
      </c>
      <c r="AI23" s="247"/>
      <c r="AJ23" s="247">
        <v>199</v>
      </c>
      <c r="AK23" s="247">
        <v>44</v>
      </c>
      <c r="AL23" s="247"/>
      <c r="AM23" s="247">
        <f t="shared" si="0"/>
        <v>2442</v>
      </c>
      <c r="AN23" s="247">
        <f t="shared" si="1"/>
        <v>456</v>
      </c>
    </row>
    <row r="24" spans="1:40" ht="25.5" customHeight="1" thickBot="1">
      <c r="A24" s="575"/>
      <c r="B24" s="579" t="s">
        <v>369</v>
      </c>
      <c r="C24" s="580"/>
      <c r="D24" s="581">
        <f>D8-SUM(D9:D23)</f>
        <v>169892</v>
      </c>
      <c r="E24" s="581"/>
      <c r="F24" s="581">
        <f>F8-SUM(F9:F23)</f>
        <v>120763</v>
      </c>
      <c r="G24" s="581">
        <f aca="true" t="shared" si="2" ref="G24:AK24">G8-SUM(G9:G23)</f>
        <v>44656</v>
      </c>
      <c r="H24" s="581"/>
      <c r="I24" s="581">
        <f t="shared" si="2"/>
        <v>16106</v>
      </c>
      <c r="J24" s="581">
        <f t="shared" si="2"/>
        <v>3916</v>
      </c>
      <c r="K24" s="581"/>
      <c r="L24" s="581">
        <f t="shared" si="2"/>
        <v>6701</v>
      </c>
      <c r="M24" s="581">
        <f t="shared" si="2"/>
        <v>5287</v>
      </c>
      <c r="N24" s="581"/>
      <c r="O24" s="581">
        <f t="shared" si="2"/>
        <v>6190</v>
      </c>
      <c r="P24" s="581">
        <f t="shared" si="2"/>
        <v>2415</v>
      </c>
      <c r="Q24" s="581"/>
      <c r="R24" s="581">
        <f t="shared" si="2"/>
        <v>5159</v>
      </c>
      <c r="S24" s="581">
        <f t="shared" si="2"/>
        <v>4061</v>
      </c>
      <c r="T24" s="581"/>
      <c r="U24" s="581">
        <f t="shared" si="2"/>
        <v>5063</v>
      </c>
      <c r="V24" s="581">
        <f t="shared" si="2"/>
        <v>1614</v>
      </c>
      <c r="W24" s="581"/>
      <c r="X24" s="581">
        <f t="shared" si="2"/>
        <v>4093</v>
      </c>
      <c r="Y24" s="581">
        <f t="shared" si="2"/>
        <v>2406</v>
      </c>
      <c r="Z24" s="581"/>
      <c r="AA24" s="581">
        <f t="shared" si="2"/>
        <v>3784</v>
      </c>
      <c r="AB24" s="581">
        <f t="shared" si="2"/>
        <v>1236</v>
      </c>
      <c r="AC24" s="581"/>
      <c r="AD24" s="581">
        <f t="shared" si="2"/>
        <v>3145</v>
      </c>
      <c r="AE24" s="581">
        <f t="shared" si="2"/>
        <v>2637</v>
      </c>
      <c r="AF24" s="581"/>
      <c r="AG24" s="581">
        <f t="shared" si="2"/>
        <v>5068</v>
      </c>
      <c r="AH24" s="581">
        <f t="shared" si="2"/>
        <v>633</v>
      </c>
      <c r="AI24" s="581"/>
      <c r="AJ24" s="581">
        <f t="shared" si="2"/>
        <v>2029</v>
      </c>
      <c r="AK24" s="581">
        <f t="shared" si="2"/>
        <v>1570</v>
      </c>
      <c r="AL24" s="581"/>
      <c r="AM24" s="581">
        <f t="shared" si="0"/>
        <v>63425</v>
      </c>
      <c r="AN24" s="581">
        <f t="shared" si="1"/>
        <v>18881</v>
      </c>
    </row>
    <row r="25" spans="1:40" ht="12.75" customHeight="1">
      <c r="A25" s="767" t="s">
        <v>335</v>
      </c>
      <c r="B25" s="767"/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767"/>
      <c r="Y25" s="767"/>
      <c r="Z25" s="767"/>
      <c r="AA25" s="767"/>
      <c r="AB25" s="767"/>
      <c r="AC25" s="767"/>
      <c r="AD25" s="767"/>
      <c r="AE25" s="767"/>
      <c r="AF25" s="767"/>
      <c r="AG25" s="767"/>
      <c r="AH25" s="767"/>
      <c r="AI25" s="767"/>
      <c r="AJ25" s="767"/>
      <c r="AK25" s="767"/>
      <c r="AL25" s="767"/>
      <c r="AM25" s="767"/>
      <c r="AN25" s="767"/>
    </row>
    <row r="26" spans="1:40" ht="12.75" customHeight="1">
      <c r="A26" s="767" t="s">
        <v>84</v>
      </c>
      <c r="B26" s="767"/>
      <c r="C26" s="767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7"/>
      <c r="U26" s="767"/>
      <c r="V26" s="767"/>
      <c r="W26" s="767"/>
      <c r="X26" s="767"/>
      <c r="Y26" s="767"/>
      <c r="Z26" s="767"/>
      <c r="AA26" s="767"/>
      <c r="AB26" s="767"/>
      <c r="AC26" s="767"/>
      <c r="AD26" s="767"/>
      <c r="AE26" s="767"/>
      <c r="AF26" s="767"/>
      <c r="AG26" s="767"/>
      <c r="AH26" s="767"/>
      <c r="AI26" s="767"/>
      <c r="AJ26" s="767"/>
      <c r="AK26" s="767"/>
      <c r="AL26" s="767"/>
      <c r="AM26" s="767"/>
      <c r="AN26" s="767"/>
    </row>
    <row r="27" spans="1:40" ht="12.75" customHeight="1">
      <c r="A27" s="767" t="s">
        <v>373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  <c r="AM27" s="767"/>
      <c r="AN27" s="767"/>
    </row>
    <row r="28" spans="1:40" ht="12.75" customHeight="1">
      <c r="A28" s="767" t="s">
        <v>374</v>
      </c>
      <c r="B28" s="767"/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7"/>
      <c r="N28" s="767"/>
      <c r="O28" s="767"/>
      <c r="P28" s="767"/>
      <c r="Q28" s="767"/>
      <c r="R28" s="767"/>
      <c r="S28" s="767"/>
      <c r="T28" s="767"/>
      <c r="U28" s="767"/>
      <c r="V28" s="767"/>
      <c r="W28" s="767"/>
      <c r="X28" s="767"/>
      <c r="Y28" s="767"/>
      <c r="Z28" s="767"/>
      <c r="AA28" s="767"/>
      <c r="AB28" s="767"/>
      <c r="AC28" s="767"/>
      <c r="AD28" s="767"/>
      <c r="AE28" s="767"/>
      <c r="AF28" s="767"/>
      <c r="AG28" s="767"/>
      <c r="AH28" s="767"/>
      <c r="AI28" s="767"/>
      <c r="AJ28" s="767"/>
      <c r="AK28" s="767"/>
      <c r="AL28" s="767"/>
      <c r="AM28" s="767"/>
      <c r="AN28" s="767"/>
    </row>
    <row r="29" spans="1:40" ht="12.75" customHeight="1">
      <c r="A29" s="767" t="s">
        <v>536</v>
      </c>
      <c r="B29" s="767"/>
      <c r="C29" s="767"/>
      <c r="D29" s="767"/>
      <c r="E29" s="767"/>
      <c r="F29" s="767"/>
      <c r="G29" s="767"/>
      <c r="H29" s="767"/>
      <c r="I29" s="767"/>
      <c r="J29" s="767"/>
      <c r="K29" s="767"/>
      <c r="L29" s="767"/>
      <c r="M29" s="767"/>
      <c r="N29" s="767"/>
      <c r="O29" s="767"/>
      <c r="P29" s="767"/>
      <c r="Q29" s="767"/>
      <c r="R29" s="767"/>
      <c r="S29" s="767"/>
      <c r="T29" s="767"/>
      <c r="U29" s="767"/>
      <c r="V29" s="767"/>
      <c r="W29" s="767"/>
      <c r="X29" s="767"/>
      <c r="Y29" s="767"/>
      <c r="Z29" s="767"/>
      <c r="AA29" s="767"/>
      <c r="AB29" s="767"/>
      <c r="AC29" s="767"/>
      <c r="AD29" s="767"/>
      <c r="AE29" s="767"/>
      <c r="AF29" s="767"/>
      <c r="AG29" s="767"/>
      <c r="AH29" s="767"/>
      <c r="AI29" s="767"/>
      <c r="AJ29" s="767"/>
      <c r="AK29" s="767"/>
      <c r="AL29" s="767"/>
      <c r="AM29" s="767"/>
      <c r="AN29" s="767"/>
    </row>
    <row r="30" spans="1:40" ht="15.75" customHeight="1">
      <c r="A30" s="141"/>
      <c r="B30" s="2"/>
      <c r="C30" s="2"/>
      <c r="D30" s="2"/>
      <c r="E30" s="2"/>
      <c r="F30" s="2"/>
      <c r="G30" s="2"/>
      <c r="H30" s="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"/>
      <c r="AN30" s="2"/>
    </row>
    <row r="31" spans="1:40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ht="15.75">
      <c r="AM33" s="125"/>
    </row>
    <row r="34" ht="15.75">
      <c r="AM34" s="125"/>
    </row>
    <row r="35" spans="2:39" ht="15.75">
      <c r="B35" s="127"/>
      <c r="AM35" s="125"/>
    </row>
    <row r="36" spans="2:39" ht="15.75">
      <c r="B36" s="127"/>
      <c r="AM36" s="125"/>
    </row>
    <row r="37" spans="2:39" ht="15.75">
      <c r="B37" s="127"/>
      <c r="AM37" s="125"/>
    </row>
    <row r="38" spans="2:39" ht="15.75">
      <c r="B38" s="127"/>
      <c r="AM38" s="125"/>
    </row>
    <row r="39" spans="2:39" ht="15.75">
      <c r="B39" s="127"/>
      <c r="AM39" s="125"/>
    </row>
    <row r="40" spans="2:39" ht="15.75">
      <c r="B40" s="127"/>
      <c r="AM40" s="125"/>
    </row>
    <row r="41" spans="2:39" ht="15.75">
      <c r="B41" s="127"/>
      <c r="AM41" s="125"/>
    </row>
    <row r="42" spans="2:39" ht="15.75">
      <c r="B42" s="127"/>
      <c r="AM42" s="125"/>
    </row>
    <row r="43" spans="2:39" ht="15.75">
      <c r="B43" s="127"/>
      <c r="AM43" s="125"/>
    </row>
    <row r="44" spans="2:39" ht="15.75">
      <c r="B44" s="127"/>
      <c r="AM44" s="125"/>
    </row>
    <row r="45" spans="2:39" ht="15.75">
      <c r="B45" s="127"/>
      <c r="AM45" s="125"/>
    </row>
    <row r="46" spans="2:43" ht="15.75">
      <c r="B46" s="127"/>
      <c r="AM46" s="125"/>
      <c r="AQ46" s="1"/>
    </row>
    <row r="47" spans="2:43" ht="17.25" customHeight="1">
      <c r="B47" s="127"/>
      <c r="AM47" s="125"/>
      <c r="AQ47" s="1"/>
    </row>
    <row r="48" spans="2:43" ht="15.75">
      <c r="B48" s="127"/>
      <c r="AM48" s="125"/>
      <c r="AQ48" s="1"/>
    </row>
    <row r="49" spans="2:43" ht="15.75">
      <c r="B49" s="127"/>
      <c r="AM49" s="125"/>
      <c r="AQ49" s="1"/>
    </row>
    <row r="50" spans="2:43" ht="15.75">
      <c r="B50" s="127"/>
      <c r="AM50" s="125"/>
      <c r="AQ50" s="1"/>
    </row>
    <row r="51" spans="2:43" ht="15.75">
      <c r="B51" s="127"/>
      <c r="AM51" s="125"/>
      <c r="AQ51" s="1"/>
    </row>
    <row r="52" spans="2:43" ht="15.75">
      <c r="B52" s="127"/>
      <c r="AM52" s="125"/>
      <c r="AQ52" s="1"/>
    </row>
    <row r="53" spans="2:43" ht="15.75">
      <c r="B53" s="127"/>
      <c r="AM53" s="125"/>
      <c r="AQ53" s="1"/>
    </row>
    <row r="54" spans="2:43" ht="16.5" customHeight="1">
      <c r="B54" s="127"/>
      <c r="I54" s="125"/>
      <c r="AQ54" s="1"/>
    </row>
    <row r="55" spans="2:43" ht="15.75">
      <c r="B55" s="127"/>
      <c r="AM55" s="125"/>
      <c r="AQ55" s="1"/>
    </row>
    <row r="56" spans="39:43" ht="15.75">
      <c r="AM56" s="125"/>
      <c r="AQ56" s="1"/>
    </row>
  </sheetData>
  <sheetProtection/>
  <mergeCells count="19">
    <mergeCell ref="A26:AN26"/>
    <mergeCell ref="A27:AN27"/>
    <mergeCell ref="A28:AN28"/>
    <mergeCell ref="A29:AN29"/>
    <mergeCell ref="AA5:AB5"/>
    <mergeCell ref="AD5:AE5"/>
    <mergeCell ref="AG5:AH5"/>
    <mergeCell ref="AJ5:AK5"/>
    <mergeCell ref="AM5:AN5"/>
    <mergeCell ref="A25:AN25"/>
    <mergeCell ref="A2:AN2"/>
    <mergeCell ref="A5:C6"/>
    <mergeCell ref="D5:G5"/>
    <mergeCell ref="I5:J5"/>
    <mergeCell ref="L5:M5"/>
    <mergeCell ref="O5:P5"/>
    <mergeCell ref="R5:S5"/>
    <mergeCell ref="U5:V5"/>
    <mergeCell ref="X5:Y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300" verticalDpi="300" orientation="landscape" scale="50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2.75"/>
  <sheetData>
    <row r="1" ht="12.75">
      <c r="A1" s="466" t="s">
        <v>612</v>
      </c>
    </row>
  </sheetData>
  <sheetProtection/>
  <hyperlinks>
    <hyperlink ref="A1" location="índice!A1" display="Regresar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6"/>
  <sheetViews>
    <sheetView showGridLines="0" zoomScale="95" zoomScaleNormal="95" zoomScalePageLayoutView="0" workbookViewId="0" topLeftCell="A1">
      <selection activeCell="J9" sqref="J9"/>
    </sheetView>
  </sheetViews>
  <sheetFormatPr defaultColWidth="11.421875" defaultRowHeight="12.75"/>
  <cols>
    <col min="1" max="1" width="28.8515625" style="1" customWidth="1"/>
    <col min="2" max="2" width="8.8515625" style="1" customWidth="1"/>
    <col min="3" max="3" width="2.28125" style="1" customWidth="1"/>
    <col min="4" max="4" width="9.28125" style="1" customWidth="1"/>
    <col min="5" max="5" width="8.8515625" style="1" customWidth="1"/>
    <col min="6" max="6" width="2.00390625" style="1" customWidth="1"/>
    <col min="7" max="7" width="9.28125" style="1" bestFit="1" customWidth="1"/>
    <col min="8" max="8" width="8.140625" style="1" bestFit="1" customWidth="1"/>
    <col min="9" max="9" width="3.421875" style="1" customWidth="1"/>
    <col min="10" max="11" width="8.140625" style="1" bestFit="1" customWidth="1"/>
    <col min="12" max="12" width="3.7109375" style="1" bestFit="1" customWidth="1"/>
    <col min="13" max="14" width="8.140625" style="1" bestFit="1" customWidth="1"/>
    <col min="15" max="15" width="3.7109375" style="1" bestFit="1" customWidth="1"/>
    <col min="16" max="16" width="8.140625" style="1" bestFit="1" customWidth="1"/>
    <col min="17" max="17" width="5.8515625" style="1" customWidth="1"/>
    <col min="18" max="18" width="3.7109375" style="1" bestFit="1" customWidth="1"/>
    <col min="19" max="20" width="7.00390625" style="1" bestFit="1" customWidth="1"/>
    <col min="21" max="21" width="3.7109375" style="1" bestFit="1" customWidth="1"/>
    <col min="22" max="23" width="7.00390625" style="1" bestFit="1" customWidth="1"/>
    <col min="24" max="24" width="3.7109375" style="1" bestFit="1" customWidth="1"/>
    <col min="25" max="26" width="7.00390625" style="1" bestFit="1" customWidth="1"/>
    <col min="27" max="27" width="2.8515625" style="1" customWidth="1"/>
    <col min="28" max="29" width="7.00390625" style="1" bestFit="1" customWidth="1"/>
    <col min="30" max="30" width="2.8515625" style="1" customWidth="1"/>
    <col min="31" max="31" width="7.00390625" style="1" bestFit="1" customWidth="1"/>
    <col min="32" max="32" width="5.8515625" style="1" customWidth="1"/>
    <col min="33" max="33" width="3.7109375" style="1" bestFit="1" customWidth="1"/>
    <col min="34" max="34" width="7.00390625" style="1" bestFit="1" customWidth="1"/>
    <col min="35" max="35" width="5.8515625" style="1" customWidth="1"/>
    <col min="36" max="36" width="3.7109375" style="1" bestFit="1" customWidth="1"/>
    <col min="37" max="37" width="8.140625" style="1" bestFit="1" customWidth="1"/>
    <col min="38" max="38" width="7.00390625" style="1" bestFit="1" customWidth="1"/>
    <col min="39" max="16384" width="11.421875" style="1" customWidth="1"/>
  </cols>
  <sheetData>
    <row r="1" ht="12.75" customHeight="1">
      <c r="A1" s="466" t="s">
        <v>612</v>
      </c>
    </row>
    <row r="2" spans="1:38" ht="12.75" customHeight="1">
      <c r="A2" s="705" t="s">
        <v>106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</row>
    <row r="3" spans="1:38" ht="12.75" customHeight="1">
      <c r="A3" s="768" t="s">
        <v>631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768"/>
      <c r="T3" s="768"/>
      <c r="U3" s="768"/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768"/>
      <c r="AH3" s="768"/>
      <c r="AI3" s="768"/>
      <c r="AJ3" s="768"/>
      <c r="AK3" s="768"/>
      <c r="AL3" s="768"/>
    </row>
    <row r="4" spans="1:38" s="102" customFormat="1" ht="13.5" thickBot="1">
      <c r="A4" s="210"/>
      <c r="B4" s="210"/>
      <c r="C4" s="210"/>
      <c r="D4" s="210"/>
      <c r="E4" s="210"/>
      <c r="F4" s="210"/>
      <c r="G4" s="210">
        <v>14</v>
      </c>
      <c r="H4" s="210"/>
      <c r="I4" s="210"/>
      <c r="J4" s="210">
        <v>13</v>
      </c>
      <c r="K4" s="210"/>
      <c r="L4" s="210"/>
      <c r="M4" s="211">
        <v>24</v>
      </c>
      <c r="N4" s="210"/>
      <c r="O4" s="210"/>
      <c r="P4" s="211">
        <v>3</v>
      </c>
      <c r="Q4" s="211"/>
      <c r="R4" s="211"/>
      <c r="S4" s="211">
        <v>27</v>
      </c>
      <c r="T4" s="211"/>
      <c r="U4" s="211"/>
      <c r="V4" s="211">
        <v>5</v>
      </c>
      <c r="W4" s="211"/>
      <c r="X4" s="211"/>
      <c r="Y4" s="211">
        <v>20</v>
      </c>
      <c r="Z4" s="211"/>
      <c r="AA4" s="211"/>
      <c r="AB4" s="211">
        <v>6</v>
      </c>
      <c r="AC4" s="211"/>
      <c r="AD4" s="211"/>
      <c r="AE4" s="211">
        <v>15</v>
      </c>
      <c r="AF4" s="211"/>
      <c r="AG4" s="211"/>
      <c r="AH4" s="211">
        <v>7</v>
      </c>
      <c r="AI4" s="211"/>
      <c r="AJ4" s="211"/>
      <c r="AK4" s="211"/>
      <c r="AL4" s="211"/>
    </row>
    <row r="5" spans="1:38" s="25" customFormat="1" ht="93.75" customHeight="1">
      <c r="A5" s="740" t="s">
        <v>430</v>
      </c>
      <c r="B5" s="765" t="s">
        <v>431</v>
      </c>
      <c r="C5" s="765"/>
      <c r="D5" s="765"/>
      <c r="E5" s="765"/>
      <c r="F5" s="511"/>
      <c r="G5" s="765" t="s">
        <v>616</v>
      </c>
      <c r="H5" s="765"/>
      <c r="I5" s="511"/>
      <c r="J5" s="765" t="s">
        <v>613</v>
      </c>
      <c r="K5" s="765"/>
      <c r="L5" s="511"/>
      <c r="M5" s="765" t="s">
        <v>377</v>
      </c>
      <c r="N5" s="765"/>
      <c r="O5" s="511"/>
      <c r="P5" s="765" t="s">
        <v>384</v>
      </c>
      <c r="Q5" s="765"/>
      <c r="R5" s="511"/>
      <c r="S5" s="765" t="s">
        <v>614</v>
      </c>
      <c r="T5" s="765"/>
      <c r="U5" s="511"/>
      <c r="V5" s="765" t="s">
        <v>615</v>
      </c>
      <c r="W5" s="765"/>
      <c r="X5" s="511"/>
      <c r="Y5" s="765" t="s">
        <v>617</v>
      </c>
      <c r="Z5" s="765"/>
      <c r="AA5" s="511"/>
      <c r="AB5" s="765" t="s">
        <v>618</v>
      </c>
      <c r="AC5" s="765"/>
      <c r="AD5" s="511"/>
      <c r="AE5" s="765" t="s">
        <v>511</v>
      </c>
      <c r="AF5" s="765"/>
      <c r="AG5" s="511"/>
      <c r="AH5" s="765" t="s">
        <v>619</v>
      </c>
      <c r="AI5" s="765"/>
      <c r="AJ5" s="511"/>
      <c r="AK5" s="765" t="s">
        <v>107</v>
      </c>
      <c r="AL5" s="765"/>
    </row>
    <row r="6" spans="1:38" ht="14.25">
      <c r="A6" s="741"/>
      <c r="B6" s="475" t="s">
        <v>428</v>
      </c>
      <c r="C6" s="476"/>
      <c r="D6" s="475" t="s">
        <v>72</v>
      </c>
      <c r="E6" s="475" t="s">
        <v>73</v>
      </c>
      <c r="F6" s="476"/>
      <c r="G6" s="475" t="s">
        <v>72</v>
      </c>
      <c r="H6" s="475" t="s">
        <v>73</v>
      </c>
      <c r="I6" s="476"/>
      <c r="J6" s="475" t="s">
        <v>72</v>
      </c>
      <c r="K6" s="475" t="s">
        <v>73</v>
      </c>
      <c r="L6" s="476"/>
      <c r="M6" s="475" t="s">
        <v>72</v>
      </c>
      <c r="N6" s="475" t="s">
        <v>73</v>
      </c>
      <c r="O6" s="476"/>
      <c r="P6" s="475" t="s">
        <v>72</v>
      </c>
      <c r="Q6" s="475" t="s">
        <v>73</v>
      </c>
      <c r="R6" s="476"/>
      <c r="S6" s="475" t="s">
        <v>72</v>
      </c>
      <c r="T6" s="475" t="s">
        <v>73</v>
      </c>
      <c r="U6" s="476"/>
      <c r="V6" s="475" t="s">
        <v>72</v>
      </c>
      <c r="W6" s="475" t="s">
        <v>73</v>
      </c>
      <c r="X6" s="476"/>
      <c r="Y6" s="475" t="s">
        <v>72</v>
      </c>
      <c r="Z6" s="475" t="s">
        <v>73</v>
      </c>
      <c r="AA6" s="476"/>
      <c r="AB6" s="475" t="s">
        <v>72</v>
      </c>
      <c r="AC6" s="475" t="s">
        <v>73</v>
      </c>
      <c r="AD6" s="476"/>
      <c r="AE6" s="475" t="s">
        <v>72</v>
      </c>
      <c r="AF6" s="475" t="s">
        <v>73</v>
      </c>
      <c r="AG6" s="476"/>
      <c r="AH6" s="475" t="s">
        <v>72</v>
      </c>
      <c r="AI6" s="475" t="s">
        <v>73</v>
      </c>
      <c r="AJ6" s="476"/>
      <c r="AK6" s="475" t="s">
        <v>72</v>
      </c>
      <c r="AL6" s="475" t="s">
        <v>73</v>
      </c>
    </row>
    <row r="7" spans="1:39" ht="40.5" customHeight="1">
      <c r="A7" s="209" t="s">
        <v>429</v>
      </c>
      <c r="B7" s="250">
        <v>422043</v>
      </c>
      <c r="C7" s="250"/>
      <c r="D7" s="250">
        <v>300020</v>
      </c>
      <c r="E7" s="250">
        <v>117550</v>
      </c>
      <c r="F7" s="250"/>
      <c r="G7" s="423">
        <v>137489</v>
      </c>
      <c r="H7" s="423">
        <v>38595</v>
      </c>
      <c r="I7" s="423"/>
      <c r="J7" s="423">
        <v>57711</v>
      </c>
      <c r="K7" s="423">
        <v>45025</v>
      </c>
      <c r="L7" s="423"/>
      <c r="M7" s="423">
        <v>41387</v>
      </c>
      <c r="N7" s="423">
        <v>16153</v>
      </c>
      <c r="O7" s="423"/>
      <c r="P7" s="423">
        <v>12939</v>
      </c>
      <c r="Q7" s="423">
        <v>526</v>
      </c>
      <c r="R7" s="423"/>
      <c r="S7" s="423">
        <v>8555</v>
      </c>
      <c r="T7" s="423">
        <v>2588</v>
      </c>
      <c r="U7" s="423"/>
      <c r="V7" s="423">
        <v>5619</v>
      </c>
      <c r="W7" s="423">
        <v>2952</v>
      </c>
      <c r="X7" s="423"/>
      <c r="Y7" s="423">
        <v>5515</v>
      </c>
      <c r="Z7" s="423">
        <v>2378</v>
      </c>
      <c r="AA7" s="423"/>
      <c r="AB7" s="423">
        <v>3442</v>
      </c>
      <c r="AC7" s="423">
        <v>1049</v>
      </c>
      <c r="AD7" s="423"/>
      <c r="AE7" s="423">
        <v>3386</v>
      </c>
      <c r="AF7" s="423">
        <v>870</v>
      </c>
      <c r="AG7" s="423"/>
      <c r="AH7" s="423">
        <v>2282</v>
      </c>
      <c r="AI7" s="423">
        <v>148</v>
      </c>
      <c r="AJ7" s="423"/>
      <c r="AK7" s="423">
        <v>21695</v>
      </c>
      <c r="AL7" s="423">
        <v>7266</v>
      </c>
      <c r="AM7" s="128"/>
    </row>
    <row r="8" spans="1:39" ht="9.75" customHeight="1">
      <c r="A8" s="209"/>
      <c r="B8" s="250"/>
      <c r="C8" s="250"/>
      <c r="D8" s="250"/>
      <c r="E8" s="250"/>
      <c r="F8" s="250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128"/>
    </row>
    <row r="9" spans="1:39" s="21" customFormat="1" ht="27" customHeight="1">
      <c r="A9" s="212" t="s">
        <v>94</v>
      </c>
      <c r="B9" s="250">
        <v>53055</v>
      </c>
      <c r="D9" s="250">
        <v>38239</v>
      </c>
      <c r="E9" s="250">
        <v>14816</v>
      </c>
      <c r="G9" s="250">
        <v>21078</v>
      </c>
      <c r="H9" s="250">
        <v>6137</v>
      </c>
      <c r="J9" s="250">
        <v>6750</v>
      </c>
      <c r="K9" s="250">
        <v>4890</v>
      </c>
      <c r="M9" s="250">
        <v>5560</v>
      </c>
      <c r="N9" s="250">
        <v>2125</v>
      </c>
      <c r="P9" s="250">
        <v>562</v>
      </c>
      <c r="Q9" s="250">
        <v>45</v>
      </c>
      <c r="S9" s="250">
        <v>1225</v>
      </c>
      <c r="T9" s="250">
        <v>389</v>
      </c>
      <c r="V9" s="250">
        <v>461</v>
      </c>
      <c r="W9" s="250">
        <v>237</v>
      </c>
      <c r="Y9" s="250">
        <v>891</v>
      </c>
      <c r="Z9" s="250">
        <v>397</v>
      </c>
      <c r="AB9" s="250">
        <v>377</v>
      </c>
      <c r="AC9" s="250">
        <v>121</v>
      </c>
      <c r="AE9" s="250">
        <v>182</v>
      </c>
      <c r="AF9" s="250">
        <v>63</v>
      </c>
      <c r="AH9" s="250">
        <v>72</v>
      </c>
      <c r="AI9" s="250">
        <v>16</v>
      </c>
      <c r="AK9" s="250">
        <f>D9-SUM(G9,J9,M9,P9,S9,V9,Y9,AB9,AE9,AH9)</f>
        <v>1081</v>
      </c>
      <c r="AL9" s="250">
        <f>E9-SUM(H9,K9,N9,Q9,T9,W9,Z9,AC9,AF9,AI9)</f>
        <v>396</v>
      </c>
      <c r="AM9" s="129"/>
    </row>
    <row r="10" spans="1:39" ht="25.5">
      <c r="A10" s="212" t="s">
        <v>95</v>
      </c>
      <c r="B10" s="250">
        <v>33554</v>
      </c>
      <c r="D10" s="250">
        <v>16180</v>
      </c>
      <c r="E10" s="250">
        <v>17374</v>
      </c>
      <c r="G10" s="250">
        <v>6675</v>
      </c>
      <c r="H10" s="250">
        <v>5856</v>
      </c>
      <c r="J10" s="250">
        <v>3800</v>
      </c>
      <c r="K10" s="250">
        <v>6893</v>
      </c>
      <c r="M10" s="250">
        <v>3099</v>
      </c>
      <c r="N10" s="250">
        <v>2840</v>
      </c>
      <c r="P10" s="250">
        <v>687</v>
      </c>
      <c r="Q10" s="250">
        <v>90</v>
      </c>
      <c r="S10" s="250">
        <v>541</v>
      </c>
      <c r="T10" s="250">
        <v>324</v>
      </c>
      <c r="V10" s="250">
        <v>403</v>
      </c>
      <c r="W10" s="250">
        <v>465</v>
      </c>
      <c r="Y10" s="250">
        <v>139</v>
      </c>
      <c r="Z10" s="250">
        <v>200</v>
      </c>
      <c r="AB10" s="250">
        <v>203</v>
      </c>
      <c r="AC10" s="250">
        <v>131</v>
      </c>
      <c r="AE10" s="250">
        <v>183</v>
      </c>
      <c r="AF10" s="250">
        <v>156</v>
      </c>
      <c r="AH10" s="250">
        <v>46</v>
      </c>
      <c r="AI10" s="250">
        <v>23</v>
      </c>
      <c r="AK10" s="250">
        <f aca="true" t="shared" si="0" ref="AK10:AL23">D10-SUM(G10,J10,M10,P10,S10,V10,Y10,AB10,AE10,AH10)</f>
        <v>404</v>
      </c>
      <c r="AL10" s="250">
        <f t="shared" si="0"/>
        <v>396</v>
      </c>
      <c r="AM10" s="129"/>
    </row>
    <row r="11" spans="1:39" s="21" customFormat="1" ht="36.75" customHeight="1">
      <c r="A11" s="212" t="s">
        <v>497</v>
      </c>
      <c r="B11" s="250">
        <v>30874</v>
      </c>
      <c r="D11" s="250">
        <v>26934</v>
      </c>
      <c r="E11" s="250">
        <v>3940</v>
      </c>
      <c r="G11" s="250">
        <v>13549</v>
      </c>
      <c r="H11" s="250">
        <v>1639</v>
      </c>
      <c r="J11" s="250">
        <v>5170</v>
      </c>
      <c r="K11" s="250">
        <v>1324</v>
      </c>
      <c r="M11" s="250">
        <v>5971</v>
      </c>
      <c r="N11" s="250">
        <v>671</v>
      </c>
      <c r="P11" s="250">
        <v>253</v>
      </c>
      <c r="Q11" s="250">
        <v>7</v>
      </c>
      <c r="S11" s="250">
        <v>496</v>
      </c>
      <c r="T11" s="250">
        <v>54</v>
      </c>
      <c r="V11" s="250">
        <v>186</v>
      </c>
      <c r="W11" s="250">
        <v>54</v>
      </c>
      <c r="Y11" s="250">
        <v>291</v>
      </c>
      <c r="Z11" s="250">
        <v>54</v>
      </c>
      <c r="AB11" s="250">
        <v>212</v>
      </c>
      <c r="AC11" s="250">
        <v>30</v>
      </c>
      <c r="AE11" s="250">
        <v>159</v>
      </c>
      <c r="AF11" s="250">
        <v>23</v>
      </c>
      <c r="AH11" s="250">
        <v>80</v>
      </c>
      <c r="AI11" s="250">
        <v>4</v>
      </c>
      <c r="AK11" s="250">
        <f t="shared" si="0"/>
        <v>567</v>
      </c>
      <c r="AL11" s="250">
        <f t="shared" si="0"/>
        <v>80</v>
      </c>
      <c r="AM11" s="129"/>
    </row>
    <row r="12" spans="1:39" s="21" customFormat="1" ht="30" customHeight="1">
      <c r="A12" s="212" t="s">
        <v>96</v>
      </c>
      <c r="B12" s="250">
        <v>20484</v>
      </c>
      <c r="D12" s="250">
        <v>15713</v>
      </c>
      <c r="E12" s="250">
        <v>4771</v>
      </c>
      <c r="G12" s="250">
        <v>9811</v>
      </c>
      <c r="H12" s="250">
        <v>2374</v>
      </c>
      <c r="J12" s="250">
        <v>2272</v>
      </c>
      <c r="K12" s="250">
        <v>1227</v>
      </c>
      <c r="M12" s="250">
        <v>2122</v>
      </c>
      <c r="N12" s="250">
        <v>786</v>
      </c>
      <c r="P12" s="250">
        <v>107</v>
      </c>
      <c r="Q12" s="250">
        <v>6</v>
      </c>
      <c r="S12" s="250">
        <v>367</v>
      </c>
      <c r="T12" s="250">
        <v>88</v>
      </c>
      <c r="V12" s="250">
        <v>96</v>
      </c>
      <c r="W12" s="250">
        <v>28</v>
      </c>
      <c r="Y12" s="250">
        <v>466</v>
      </c>
      <c r="Z12" s="250">
        <v>117</v>
      </c>
      <c r="AB12" s="250">
        <v>72</v>
      </c>
      <c r="AC12" s="250">
        <v>21</v>
      </c>
      <c r="AE12" s="250">
        <v>42</v>
      </c>
      <c r="AF12" s="250">
        <v>10</v>
      </c>
      <c r="AH12" s="250">
        <v>24</v>
      </c>
      <c r="AI12" s="250">
        <v>5</v>
      </c>
      <c r="AK12" s="250">
        <f t="shared" si="0"/>
        <v>334</v>
      </c>
      <c r="AL12" s="250">
        <f t="shared" si="0"/>
        <v>109</v>
      </c>
      <c r="AM12" s="129"/>
    </row>
    <row r="13" spans="1:39" s="21" customFormat="1" ht="36" customHeight="1">
      <c r="A13" s="212" t="s">
        <v>97</v>
      </c>
      <c r="B13" s="250">
        <v>15584</v>
      </c>
      <c r="D13" s="250">
        <v>5181</v>
      </c>
      <c r="E13" s="250">
        <v>10403</v>
      </c>
      <c r="G13" s="250">
        <v>2212</v>
      </c>
      <c r="H13" s="250">
        <v>2510</v>
      </c>
      <c r="J13" s="250">
        <v>1635</v>
      </c>
      <c r="K13" s="250">
        <v>5804</v>
      </c>
      <c r="M13" s="250">
        <v>753</v>
      </c>
      <c r="N13" s="250">
        <v>1364</v>
      </c>
      <c r="P13" s="250">
        <v>27</v>
      </c>
      <c r="Q13" s="250">
        <v>12</v>
      </c>
      <c r="S13" s="250">
        <v>150</v>
      </c>
      <c r="T13" s="250">
        <v>151</v>
      </c>
      <c r="V13" s="250">
        <v>21</v>
      </c>
      <c r="W13" s="250">
        <v>38</v>
      </c>
      <c r="Y13" s="250">
        <v>142</v>
      </c>
      <c r="Z13" s="250">
        <v>104</v>
      </c>
      <c r="AB13" s="250">
        <v>48</v>
      </c>
      <c r="AC13" s="250">
        <v>62</v>
      </c>
      <c r="AE13" s="250">
        <v>9</v>
      </c>
      <c r="AF13" s="250">
        <v>20</v>
      </c>
      <c r="AH13" s="250">
        <v>7</v>
      </c>
      <c r="AI13" s="250">
        <v>4</v>
      </c>
      <c r="AK13" s="250">
        <f t="shared" si="0"/>
        <v>177</v>
      </c>
      <c r="AL13" s="250">
        <f t="shared" si="0"/>
        <v>334</v>
      </c>
      <c r="AM13" s="129"/>
    </row>
    <row r="14" spans="1:39" s="21" customFormat="1" ht="43.5" customHeight="1">
      <c r="A14" s="212" t="s">
        <v>99</v>
      </c>
      <c r="B14" s="250">
        <v>13238</v>
      </c>
      <c r="D14" s="250">
        <v>5683</v>
      </c>
      <c r="E14" s="250">
        <v>7555</v>
      </c>
      <c r="G14" s="250">
        <v>3185</v>
      </c>
      <c r="H14" s="250">
        <v>2854</v>
      </c>
      <c r="J14" s="250">
        <v>927</v>
      </c>
      <c r="K14" s="250">
        <v>2738</v>
      </c>
      <c r="M14" s="250">
        <v>374</v>
      </c>
      <c r="N14" s="250">
        <v>622</v>
      </c>
      <c r="P14" s="250">
        <v>30</v>
      </c>
      <c r="Q14" s="250">
        <v>5</v>
      </c>
      <c r="S14" s="250">
        <v>281</v>
      </c>
      <c r="T14" s="250">
        <v>257</v>
      </c>
      <c r="V14" s="250">
        <v>11</v>
      </c>
      <c r="W14" s="250">
        <v>13</v>
      </c>
      <c r="Y14" s="250">
        <v>651</v>
      </c>
      <c r="Z14" s="250">
        <v>816</v>
      </c>
      <c r="AB14" s="250">
        <v>27</v>
      </c>
      <c r="AC14" s="250">
        <v>23</v>
      </c>
      <c r="AE14" s="250">
        <v>5</v>
      </c>
      <c r="AF14" s="250">
        <v>10</v>
      </c>
      <c r="AH14" s="250">
        <v>1</v>
      </c>
      <c r="AI14" s="250">
        <v>2</v>
      </c>
      <c r="AK14" s="250">
        <f t="shared" si="0"/>
        <v>191</v>
      </c>
      <c r="AL14" s="250">
        <f t="shared" si="0"/>
        <v>215</v>
      </c>
      <c r="AM14" s="129"/>
    </row>
    <row r="15" spans="1:39" s="21" customFormat="1" ht="38.25">
      <c r="A15" s="212" t="s">
        <v>498</v>
      </c>
      <c r="B15" s="250">
        <v>12562</v>
      </c>
      <c r="D15" s="250">
        <v>8973</v>
      </c>
      <c r="E15" s="250">
        <v>3589</v>
      </c>
      <c r="G15" s="250">
        <v>5312</v>
      </c>
      <c r="H15" s="250">
        <v>1707</v>
      </c>
      <c r="J15" s="250">
        <v>1440</v>
      </c>
      <c r="K15" s="250">
        <v>995</v>
      </c>
      <c r="M15" s="250">
        <v>1323</v>
      </c>
      <c r="N15" s="250">
        <v>584</v>
      </c>
      <c r="P15" s="250">
        <v>79</v>
      </c>
      <c r="Q15" s="250">
        <v>10</v>
      </c>
      <c r="S15" s="250">
        <v>201</v>
      </c>
      <c r="T15" s="250">
        <v>71</v>
      </c>
      <c r="V15" s="250">
        <v>82</v>
      </c>
      <c r="W15" s="250">
        <v>32</v>
      </c>
      <c r="Y15" s="250">
        <v>219</v>
      </c>
      <c r="Z15" s="250">
        <v>79</v>
      </c>
      <c r="AB15" s="250">
        <v>62</v>
      </c>
      <c r="AC15" s="250">
        <v>24</v>
      </c>
      <c r="AE15" s="250">
        <v>31</v>
      </c>
      <c r="AF15" s="250">
        <v>13</v>
      </c>
      <c r="AH15" s="250">
        <v>11</v>
      </c>
      <c r="AI15" s="250">
        <v>2</v>
      </c>
      <c r="AK15" s="250">
        <f t="shared" si="0"/>
        <v>213</v>
      </c>
      <c r="AL15" s="250">
        <f t="shared" si="0"/>
        <v>72</v>
      </c>
      <c r="AM15" s="129"/>
    </row>
    <row r="16" spans="1:39" s="21" customFormat="1" ht="25.5">
      <c r="A16" s="212" t="s">
        <v>101</v>
      </c>
      <c r="B16" s="250">
        <v>11550</v>
      </c>
      <c r="D16" s="250">
        <v>11411</v>
      </c>
      <c r="E16" s="250">
        <v>139</v>
      </c>
      <c r="G16" s="250">
        <v>3642</v>
      </c>
      <c r="H16" s="250">
        <v>43</v>
      </c>
      <c r="J16" s="250">
        <v>2924</v>
      </c>
      <c r="K16" s="250">
        <v>44</v>
      </c>
      <c r="M16" s="250">
        <v>1526</v>
      </c>
      <c r="N16" s="250">
        <v>16</v>
      </c>
      <c r="P16" s="250">
        <v>65</v>
      </c>
      <c r="Q16" s="250">
        <v>2</v>
      </c>
      <c r="S16" s="250">
        <v>396</v>
      </c>
      <c r="T16" s="250">
        <v>2</v>
      </c>
      <c r="V16" s="250">
        <v>302</v>
      </c>
      <c r="W16" s="250">
        <v>3</v>
      </c>
      <c r="Y16" s="250">
        <v>112</v>
      </c>
      <c r="Z16" s="250"/>
      <c r="AB16" s="250">
        <v>166</v>
      </c>
      <c r="AC16" s="250">
        <v>1</v>
      </c>
      <c r="AE16" s="250">
        <v>312</v>
      </c>
      <c r="AF16" s="250">
        <v>6</v>
      </c>
      <c r="AH16" s="250">
        <v>1403</v>
      </c>
      <c r="AI16" s="250">
        <v>13</v>
      </c>
      <c r="AK16" s="250">
        <f t="shared" si="0"/>
        <v>563</v>
      </c>
      <c r="AL16" s="250">
        <f t="shared" si="0"/>
        <v>9</v>
      </c>
      <c r="AM16" s="129"/>
    </row>
    <row r="17" spans="1:39" s="21" customFormat="1" ht="12.75">
      <c r="A17" s="212" t="s">
        <v>499</v>
      </c>
      <c r="B17" s="250">
        <v>11160</v>
      </c>
      <c r="D17" s="250">
        <v>11025</v>
      </c>
      <c r="E17" s="250">
        <v>135</v>
      </c>
      <c r="G17" s="250">
        <v>5497</v>
      </c>
      <c r="H17" s="250">
        <v>62</v>
      </c>
      <c r="J17" s="250">
        <v>3238</v>
      </c>
      <c r="K17" s="250">
        <v>46</v>
      </c>
      <c r="M17" s="250">
        <v>1598</v>
      </c>
      <c r="N17" s="250">
        <v>17</v>
      </c>
      <c r="P17" s="250">
        <v>25</v>
      </c>
      <c r="Q17" s="250"/>
      <c r="S17" s="250">
        <v>199</v>
      </c>
      <c r="T17" s="250">
        <v>3</v>
      </c>
      <c r="V17" s="250">
        <v>28</v>
      </c>
      <c r="W17" s="250">
        <v>1</v>
      </c>
      <c r="Y17" s="250">
        <v>96</v>
      </c>
      <c r="Z17" s="250">
        <v>2</v>
      </c>
      <c r="AB17" s="250">
        <v>83</v>
      </c>
      <c r="AC17" s="250">
        <v>1</v>
      </c>
      <c r="AE17" s="250">
        <v>39</v>
      </c>
      <c r="AF17" s="250"/>
      <c r="AH17" s="250">
        <v>6</v>
      </c>
      <c r="AI17" s="250"/>
      <c r="AK17" s="250">
        <f t="shared" si="0"/>
        <v>216</v>
      </c>
      <c r="AL17" s="250">
        <f t="shared" si="0"/>
        <v>3</v>
      </c>
      <c r="AM17" s="129"/>
    </row>
    <row r="18" spans="1:39" s="21" customFormat="1" ht="25.5">
      <c r="A18" s="212" t="s">
        <v>500</v>
      </c>
      <c r="B18" s="250">
        <v>11097</v>
      </c>
      <c r="D18" s="250">
        <v>10739</v>
      </c>
      <c r="E18" s="250">
        <v>358</v>
      </c>
      <c r="G18" s="250">
        <v>1749</v>
      </c>
      <c r="H18" s="250">
        <v>67</v>
      </c>
      <c r="J18" s="250">
        <v>1366</v>
      </c>
      <c r="K18" s="250">
        <v>118</v>
      </c>
      <c r="M18" s="250">
        <v>1017</v>
      </c>
      <c r="N18" s="250">
        <v>37</v>
      </c>
      <c r="P18" s="250">
        <v>5100</v>
      </c>
      <c r="Q18" s="250">
        <v>61</v>
      </c>
      <c r="S18" s="250">
        <v>245</v>
      </c>
      <c r="T18" s="250">
        <v>2</v>
      </c>
      <c r="V18" s="250">
        <v>393</v>
      </c>
      <c r="W18" s="250">
        <v>19</v>
      </c>
      <c r="Y18" s="250">
        <v>35</v>
      </c>
      <c r="Z18" s="250">
        <v>2</v>
      </c>
      <c r="AB18" s="250">
        <v>180</v>
      </c>
      <c r="AC18" s="250">
        <v>11</v>
      </c>
      <c r="AE18" s="250">
        <v>224</v>
      </c>
      <c r="AF18" s="250">
        <v>12</v>
      </c>
      <c r="AH18" s="250">
        <v>64</v>
      </c>
      <c r="AI18" s="250">
        <v>2</v>
      </c>
      <c r="AK18" s="250">
        <f t="shared" si="0"/>
        <v>366</v>
      </c>
      <c r="AL18" s="250">
        <f t="shared" si="0"/>
        <v>27</v>
      </c>
      <c r="AM18" s="129"/>
    </row>
    <row r="19" spans="1:39" ht="37.5" customHeight="1">
      <c r="A19" s="212" t="s">
        <v>501</v>
      </c>
      <c r="B19" s="250">
        <v>8954</v>
      </c>
      <c r="D19" s="250">
        <v>6762</v>
      </c>
      <c r="E19" s="250">
        <v>2192</v>
      </c>
      <c r="G19" s="250">
        <v>4298</v>
      </c>
      <c r="H19" s="250">
        <v>1145</v>
      </c>
      <c r="J19" s="250">
        <v>910</v>
      </c>
      <c r="K19" s="250">
        <v>533</v>
      </c>
      <c r="M19" s="250">
        <v>920</v>
      </c>
      <c r="N19" s="250">
        <v>348</v>
      </c>
      <c r="P19" s="250">
        <v>25</v>
      </c>
      <c r="Q19" s="250"/>
      <c r="S19" s="250">
        <v>149</v>
      </c>
      <c r="T19" s="250">
        <v>30</v>
      </c>
      <c r="V19" s="250">
        <v>27</v>
      </c>
      <c r="W19" s="250">
        <v>6</v>
      </c>
      <c r="Y19" s="250">
        <v>156</v>
      </c>
      <c r="Z19" s="250">
        <v>45</v>
      </c>
      <c r="AB19" s="250">
        <v>49</v>
      </c>
      <c r="AC19" s="250">
        <v>27</v>
      </c>
      <c r="AE19" s="250">
        <v>30</v>
      </c>
      <c r="AF19" s="250">
        <v>4</v>
      </c>
      <c r="AH19" s="250">
        <v>17</v>
      </c>
      <c r="AI19" s="250">
        <v>3</v>
      </c>
      <c r="AK19" s="250">
        <f t="shared" si="0"/>
        <v>181</v>
      </c>
      <c r="AL19" s="250">
        <f t="shared" si="0"/>
        <v>51</v>
      </c>
      <c r="AM19" s="129"/>
    </row>
    <row r="20" spans="1:39" ht="25.5">
      <c r="A20" s="212" t="s">
        <v>502</v>
      </c>
      <c r="B20" s="250">
        <v>8691</v>
      </c>
      <c r="D20" s="250">
        <v>6448</v>
      </c>
      <c r="E20" s="250">
        <v>2243</v>
      </c>
      <c r="G20" s="250">
        <v>1754</v>
      </c>
      <c r="H20" s="250">
        <v>464</v>
      </c>
      <c r="J20" s="250">
        <v>1461</v>
      </c>
      <c r="K20" s="250">
        <v>862</v>
      </c>
      <c r="M20" s="250">
        <v>1143</v>
      </c>
      <c r="N20" s="250">
        <v>260</v>
      </c>
      <c r="P20" s="250">
        <v>855</v>
      </c>
      <c r="Q20" s="250">
        <v>43</v>
      </c>
      <c r="S20" s="250">
        <v>282</v>
      </c>
      <c r="T20" s="250">
        <v>100</v>
      </c>
      <c r="V20" s="250">
        <v>297</v>
      </c>
      <c r="W20" s="250">
        <v>249</v>
      </c>
      <c r="Y20" s="250">
        <v>44</v>
      </c>
      <c r="Z20" s="250">
        <v>18</v>
      </c>
      <c r="AB20" s="250">
        <v>138</v>
      </c>
      <c r="AC20" s="250">
        <v>66</v>
      </c>
      <c r="AE20" s="250">
        <v>227</v>
      </c>
      <c r="AF20" s="250">
        <v>66</v>
      </c>
      <c r="AH20" s="250">
        <v>70</v>
      </c>
      <c r="AI20" s="250">
        <v>7</v>
      </c>
      <c r="AK20" s="250">
        <f t="shared" si="0"/>
        <v>177</v>
      </c>
      <c r="AL20" s="250">
        <f t="shared" si="0"/>
        <v>108</v>
      </c>
      <c r="AM20" s="129"/>
    </row>
    <row r="21" spans="1:39" s="21" customFormat="1" ht="30" customHeight="1">
      <c r="A21" s="212" t="s">
        <v>503</v>
      </c>
      <c r="B21" s="250">
        <v>7733</v>
      </c>
      <c r="D21" s="250">
        <v>3551</v>
      </c>
      <c r="E21" s="250">
        <v>4182</v>
      </c>
      <c r="G21" s="250">
        <v>1469</v>
      </c>
      <c r="H21" s="250">
        <v>1159</v>
      </c>
      <c r="J21" s="250">
        <v>936</v>
      </c>
      <c r="K21" s="250">
        <v>1986</v>
      </c>
      <c r="M21" s="250">
        <v>500</v>
      </c>
      <c r="N21" s="250">
        <v>518</v>
      </c>
      <c r="P21" s="250">
        <v>125</v>
      </c>
      <c r="Q21" s="250">
        <v>13</v>
      </c>
      <c r="S21" s="250">
        <v>138</v>
      </c>
      <c r="T21" s="250">
        <v>87</v>
      </c>
      <c r="V21" s="250">
        <v>109</v>
      </c>
      <c r="W21" s="250">
        <v>175</v>
      </c>
      <c r="Y21" s="250">
        <v>64</v>
      </c>
      <c r="Z21" s="250">
        <v>46</v>
      </c>
      <c r="AB21" s="250">
        <v>53</v>
      </c>
      <c r="AC21" s="250">
        <v>39</v>
      </c>
      <c r="AE21" s="250">
        <v>28</v>
      </c>
      <c r="AF21" s="250">
        <v>39</v>
      </c>
      <c r="AH21" s="250">
        <v>7</v>
      </c>
      <c r="AI21" s="250">
        <v>4</v>
      </c>
      <c r="AK21" s="250">
        <f t="shared" si="0"/>
        <v>122</v>
      </c>
      <c r="AL21" s="250">
        <f t="shared" si="0"/>
        <v>116</v>
      </c>
      <c r="AM21" s="129"/>
    </row>
    <row r="22" spans="1:39" s="21" customFormat="1" ht="36.75" customHeight="1">
      <c r="A22" s="212" t="s">
        <v>504</v>
      </c>
      <c r="B22" s="250">
        <v>7062</v>
      </c>
      <c r="D22" s="250">
        <v>6964</v>
      </c>
      <c r="E22" s="250">
        <v>98</v>
      </c>
      <c r="G22" s="250">
        <v>4610</v>
      </c>
      <c r="H22" s="250">
        <v>64</v>
      </c>
      <c r="J22" s="250">
        <v>881</v>
      </c>
      <c r="K22" s="250">
        <v>12</v>
      </c>
      <c r="M22" s="250">
        <v>709</v>
      </c>
      <c r="N22" s="250">
        <v>9</v>
      </c>
      <c r="P22" s="250">
        <v>8</v>
      </c>
      <c r="Q22" s="250"/>
      <c r="S22" s="250">
        <v>115</v>
      </c>
      <c r="T22" s="250">
        <v>1</v>
      </c>
      <c r="V22" s="250">
        <v>14</v>
      </c>
      <c r="W22" s="250"/>
      <c r="Y22" s="250">
        <v>245</v>
      </c>
      <c r="Z22" s="250">
        <v>7</v>
      </c>
      <c r="AB22" s="250">
        <v>35</v>
      </c>
      <c r="AC22" s="250">
        <v>1</v>
      </c>
      <c r="AE22" s="250">
        <v>8</v>
      </c>
      <c r="AF22" s="250"/>
      <c r="AH22" s="250">
        <v>2</v>
      </c>
      <c r="AI22" s="250"/>
      <c r="AK22" s="250">
        <f t="shared" si="0"/>
        <v>337</v>
      </c>
      <c r="AL22" s="250">
        <f t="shared" si="0"/>
        <v>4</v>
      </c>
      <c r="AM22" s="129"/>
    </row>
    <row r="23" spans="1:39" s="21" customFormat="1" ht="25.5">
      <c r="A23" s="212" t="s">
        <v>505</v>
      </c>
      <c r="B23" s="250">
        <v>6553</v>
      </c>
      <c r="D23" s="250">
        <v>5454</v>
      </c>
      <c r="E23" s="250">
        <v>1099</v>
      </c>
      <c r="G23" s="250">
        <v>2621</v>
      </c>
      <c r="H23" s="250">
        <v>379</v>
      </c>
      <c r="J23" s="250">
        <v>1159</v>
      </c>
      <c r="K23" s="250">
        <v>417</v>
      </c>
      <c r="M23" s="250">
        <v>1236</v>
      </c>
      <c r="N23" s="250">
        <v>200</v>
      </c>
      <c r="P23" s="250">
        <v>62</v>
      </c>
      <c r="Q23" s="250"/>
      <c r="S23" s="250">
        <v>128</v>
      </c>
      <c r="T23" s="250">
        <v>22</v>
      </c>
      <c r="V23" s="250">
        <v>49</v>
      </c>
      <c r="W23" s="250">
        <v>27</v>
      </c>
      <c r="Y23" s="250">
        <v>28</v>
      </c>
      <c r="Z23" s="250">
        <v>7</v>
      </c>
      <c r="AB23" s="250">
        <v>52</v>
      </c>
      <c r="AC23" s="250">
        <v>18</v>
      </c>
      <c r="AE23" s="250">
        <v>34</v>
      </c>
      <c r="AF23" s="250">
        <v>9</v>
      </c>
      <c r="AH23" s="250">
        <v>7</v>
      </c>
      <c r="AI23" s="250">
        <v>2</v>
      </c>
      <c r="AK23" s="250">
        <f t="shared" si="0"/>
        <v>78</v>
      </c>
      <c r="AL23" s="250">
        <f t="shared" si="0"/>
        <v>18</v>
      </c>
      <c r="AM23" s="129"/>
    </row>
    <row r="24" spans="1:39" ht="23.25" customHeight="1" thickBot="1">
      <c r="A24" s="583" t="s">
        <v>369</v>
      </c>
      <c r="B24" s="581">
        <f>B7-SUM(B9:B23)</f>
        <v>169892</v>
      </c>
      <c r="C24" s="581"/>
      <c r="D24" s="581">
        <f>D7-SUM(D9:D23)</f>
        <v>120763</v>
      </c>
      <c r="E24" s="581">
        <f>E7-SUM(E9:E23)</f>
        <v>44656</v>
      </c>
      <c r="F24" s="581"/>
      <c r="G24" s="581">
        <v>50027</v>
      </c>
      <c r="H24" s="581">
        <v>12135</v>
      </c>
      <c r="I24" s="581"/>
      <c r="J24" s="581">
        <v>22842</v>
      </c>
      <c r="K24" s="581">
        <v>17136</v>
      </c>
      <c r="L24" s="581"/>
      <c r="M24" s="581">
        <v>13536</v>
      </c>
      <c r="N24" s="581">
        <v>5756</v>
      </c>
      <c r="O24" s="581"/>
      <c r="P24" s="581">
        <v>4929</v>
      </c>
      <c r="Q24" s="581">
        <v>232</v>
      </c>
      <c r="R24" s="581"/>
      <c r="S24" s="581">
        <v>3642</v>
      </c>
      <c r="T24" s="581">
        <v>1007</v>
      </c>
      <c r="U24" s="581"/>
      <c r="V24" s="581">
        <v>3140</v>
      </c>
      <c r="W24" s="581">
        <v>1605</v>
      </c>
      <c r="X24" s="581"/>
      <c r="Y24" s="581">
        <v>1936</v>
      </c>
      <c r="Z24" s="581">
        <v>484</v>
      </c>
      <c r="AA24" s="581"/>
      <c r="AB24" s="581">
        <v>1685</v>
      </c>
      <c r="AC24" s="581">
        <v>473</v>
      </c>
      <c r="AD24" s="581"/>
      <c r="AE24" s="581">
        <v>1873</v>
      </c>
      <c r="AF24" s="581">
        <v>439</v>
      </c>
      <c r="AG24" s="581"/>
      <c r="AH24" s="581">
        <v>465</v>
      </c>
      <c r="AI24" s="581">
        <v>61</v>
      </c>
      <c r="AJ24" s="581"/>
      <c r="AK24" s="581">
        <v>16688</v>
      </c>
      <c r="AL24" s="581">
        <v>5328</v>
      </c>
      <c r="AM24" s="129"/>
    </row>
    <row r="25" spans="1:38" s="26" customFormat="1" ht="12.75" customHeight="1">
      <c r="A25" s="767" t="s">
        <v>335</v>
      </c>
      <c r="B25" s="767"/>
      <c r="C25" s="767"/>
      <c r="D25" s="767"/>
      <c r="E25" s="767"/>
      <c r="F25" s="767"/>
      <c r="G25" s="767"/>
      <c r="H25" s="767"/>
      <c r="I25" s="767"/>
      <c r="J25" s="767"/>
      <c r="K25" s="767"/>
      <c r="L25" s="767"/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767"/>
      <c r="Y25" s="767"/>
      <c r="Z25" s="767"/>
      <c r="AA25" s="767"/>
      <c r="AB25" s="767"/>
      <c r="AC25" s="767"/>
      <c r="AD25" s="767"/>
      <c r="AE25" s="767"/>
      <c r="AF25" s="767"/>
      <c r="AG25" s="767"/>
      <c r="AH25" s="767"/>
      <c r="AI25" s="767"/>
      <c r="AJ25" s="767"/>
      <c r="AK25" s="767"/>
      <c r="AL25" s="767"/>
    </row>
    <row r="26" spans="1:38" s="26" customFormat="1" ht="12">
      <c r="A26" s="767" t="s">
        <v>370</v>
      </c>
      <c r="B26" s="767"/>
      <c r="C26" s="767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R26" s="767"/>
      <c r="S26" s="767"/>
      <c r="T26" s="767"/>
      <c r="U26" s="767"/>
      <c r="V26" s="767"/>
      <c r="W26" s="767"/>
      <c r="X26" s="767"/>
      <c r="Y26" s="767"/>
      <c r="Z26" s="767"/>
      <c r="AA26" s="767"/>
      <c r="AB26" s="767"/>
      <c r="AC26" s="767"/>
      <c r="AD26" s="767"/>
      <c r="AE26" s="767"/>
      <c r="AF26" s="767"/>
      <c r="AG26" s="767"/>
      <c r="AH26" s="767"/>
      <c r="AI26" s="767"/>
      <c r="AJ26" s="767"/>
      <c r="AK26" s="767"/>
      <c r="AL26" s="767"/>
    </row>
    <row r="27" spans="1:38" s="26" customFormat="1" ht="12">
      <c r="A27" s="767" t="s">
        <v>382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R27" s="767"/>
      <c r="S27" s="767"/>
      <c r="T27" s="767"/>
      <c r="U27" s="767"/>
      <c r="V27" s="767"/>
      <c r="W27" s="767"/>
      <c r="X27" s="767"/>
      <c r="Y27" s="767"/>
      <c r="Z27" s="767"/>
      <c r="AA27" s="767"/>
      <c r="AB27" s="767"/>
      <c r="AC27" s="767"/>
      <c r="AD27" s="767"/>
      <c r="AE27" s="767"/>
      <c r="AF27" s="767"/>
      <c r="AG27" s="767"/>
      <c r="AH27" s="767"/>
      <c r="AI27" s="767"/>
      <c r="AJ27" s="767"/>
      <c r="AK27" s="767"/>
      <c r="AL27" s="767"/>
    </row>
    <row r="28" spans="1:38" s="26" customFormat="1" ht="12">
      <c r="A28" s="767" t="s">
        <v>536</v>
      </c>
      <c r="B28" s="767"/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7"/>
      <c r="N28" s="767"/>
      <c r="O28" s="767"/>
      <c r="P28" s="767"/>
      <c r="Q28" s="767"/>
      <c r="R28" s="767"/>
      <c r="S28" s="767"/>
      <c r="T28" s="767"/>
      <c r="U28" s="767"/>
      <c r="V28" s="767"/>
      <c r="W28" s="767"/>
      <c r="X28" s="767"/>
      <c r="Y28" s="767"/>
      <c r="Z28" s="767"/>
      <c r="AA28" s="767"/>
      <c r="AB28" s="767"/>
      <c r="AC28" s="767"/>
      <c r="AD28" s="767"/>
      <c r="AE28" s="767"/>
      <c r="AF28" s="767"/>
      <c r="AG28" s="767"/>
      <c r="AH28" s="767"/>
      <c r="AI28" s="767"/>
      <c r="AJ28" s="767"/>
      <c r="AK28" s="767"/>
      <c r="AL28" s="767"/>
    </row>
    <row r="29" spans="1:38" ht="12.7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</row>
    <row r="30" spans="1:6" ht="12.75">
      <c r="A30" s="127"/>
      <c r="B30" s="127"/>
      <c r="C30" s="127"/>
      <c r="D30" s="127"/>
      <c r="E30" s="127"/>
      <c r="F30" s="127"/>
    </row>
    <row r="31" spans="1:6" ht="12.75">
      <c r="A31" s="127"/>
      <c r="B31" s="127"/>
      <c r="C31" s="127"/>
      <c r="D31" s="127"/>
      <c r="E31" s="127"/>
      <c r="F31" s="127"/>
    </row>
    <row r="32" spans="1:6" ht="12.75">
      <c r="A32" s="127"/>
      <c r="B32" s="127"/>
      <c r="C32" s="127"/>
      <c r="D32" s="127"/>
      <c r="E32" s="127"/>
      <c r="F32" s="127"/>
    </row>
    <row r="33" spans="1:6" ht="12.75">
      <c r="A33" s="127"/>
      <c r="B33" s="127"/>
      <c r="C33" s="127"/>
      <c r="D33" s="127"/>
      <c r="E33" s="127"/>
      <c r="F33" s="127"/>
    </row>
    <row r="34" spans="1:6" ht="12.75">
      <c r="A34" s="127"/>
      <c r="B34" s="127"/>
      <c r="C34" s="127"/>
      <c r="D34" s="127"/>
      <c r="E34" s="127"/>
      <c r="F34" s="127"/>
    </row>
    <row r="35" spans="1:6" ht="12.75">
      <c r="A35" s="127"/>
      <c r="B35" s="127"/>
      <c r="C35" s="127"/>
      <c r="D35" s="127"/>
      <c r="E35" s="127"/>
      <c r="F35" s="127"/>
    </row>
    <row r="36" spans="1:6" ht="17.25" customHeight="1">
      <c r="A36" s="127"/>
      <c r="B36" s="127"/>
      <c r="C36" s="127"/>
      <c r="D36" s="127"/>
      <c r="E36" s="127"/>
      <c r="F36" s="127"/>
    </row>
    <row r="37" spans="1:6" ht="12.75">
      <c r="A37" s="127"/>
      <c r="B37" s="127"/>
      <c r="C37" s="127"/>
      <c r="D37" s="127"/>
      <c r="E37" s="127"/>
      <c r="F37" s="127"/>
    </row>
    <row r="38" spans="1:6" ht="12.75">
      <c r="A38" s="127"/>
      <c r="B38" s="127"/>
      <c r="C38" s="127"/>
      <c r="D38" s="127"/>
      <c r="E38" s="127"/>
      <c r="F38" s="127"/>
    </row>
    <row r="39" spans="1:6" ht="12.75">
      <c r="A39" s="127"/>
      <c r="B39" s="127"/>
      <c r="C39" s="127"/>
      <c r="D39" s="127"/>
      <c r="E39" s="127"/>
      <c r="F39" s="127"/>
    </row>
    <row r="40" spans="1:6" ht="12.75">
      <c r="A40" s="127"/>
      <c r="B40" s="127"/>
      <c r="C40" s="127"/>
      <c r="D40" s="127"/>
      <c r="E40" s="127"/>
      <c r="F40" s="127"/>
    </row>
    <row r="41" ht="12.75">
      <c r="A41" s="127"/>
    </row>
    <row r="42" ht="12.75">
      <c r="A42" s="127"/>
    </row>
    <row r="43" ht="12.75">
      <c r="A43" s="127"/>
    </row>
    <row r="44" ht="12.75">
      <c r="A44" s="127"/>
    </row>
    <row r="45" ht="12.75">
      <c r="A45" s="127"/>
    </row>
    <row r="46" ht="12.75">
      <c r="A46" s="127"/>
    </row>
    <row r="47" ht="12.75">
      <c r="A47" s="127"/>
    </row>
    <row r="48" ht="12.75">
      <c r="A48" s="127"/>
    </row>
    <row r="49" ht="12.75">
      <c r="A49" s="127"/>
    </row>
    <row r="50" ht="12.75">
      <c r="A50" s="127"/>
    </row>
    <row r="51" ht="12.75">
      <c r="A51" s="127"/>
    </row>
    <row r="52" ht="12.75">
      <c r="A52" s="127"/>
    </row>
    <row r="53" ht="12.75">
      <c r="A53" s="127"/>
    </row>
    <row r="54" ht="12.75">
      <c r="A54" s="127"/>
    </row>
    <row r="55" ht="12.75">
      <c r="A55" s="127"/>
    </row>
    <row r="56" ht="12.75">
      <c r="A56" s="127"/>
    </row>
  </sheetData>
  <sheetProtection/>
  <mergeCells count="19">
    <mergeCell ref="A26:AL26"/>
    <mergeCell ref="A27:AL27"/>
    <mergeCell ref="A28:AL28"/>
    <mergeCell ref="Y5:Z5"/>
    <mergeCell ref="AB5:AC5"/>
    <mergeCell ref="AE5:AF5"/>
    <mergeCell ref="AH5:AI5"/>
    <mergeCell ref="AK5:AL5"/>
    <mergeCell ref="A25:AL25"/>
    <mergeCell ref="A3:AL3"/>
    <mergeCell ref="A2:AL2"/>
    <mergeCell ref="A5:A6"/>
    <mergeCell ref="B5:E5"/>
    <mergeCell ref="G5:H5"/>
    <mergeCell ref="J5:K5"/>
    <mergeCell ref="M5:N5"/>
    <mergeCell ref="P5:Q5"/>
    <mergeCell ref="S5:T5"/>
    <mergeCell ref="V5:W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U39"/>
  <sheetViews>
    <sheetView showGridLines="0" zoomScale="95" zoomScaleNormal="95" zoomScaleSheetLayoutView="51" zoomScalePageLayoutView="0" workbookViewId="0" topLeftCell="A1">
      <selection activeCell="A3" sqref="A3:AV3"/>
    </sheetView>
  </sheetViews>
  <sheetFormatPr defaultColWidth="11.421875" defaultRowHeight="12.75"/>
  <cols>
    <col min="1" max="1" width="20.7109375" style="1" customWidth="1"/>
    <col min="2" max="2" width="14.7109375" style="1" customWidth="1"/>
    <col min="3" max="3" width="8.57421875" style="1" bestFit="1" customWidth="1"/>
    <col min="4" max="4" width="2.8515625" style="1" customWidth="1"/>
    <col min="5" max="5" width="8.57421875" style="1" bestFit="1" customWidth="1"/>
    <col min="6" max="6" width="9.140625" style="1" customWidth="1"/>
    <col min="7" max="7" width="2.28125" style="1" customWidth="1"/>
    <col min="8" max="8" width="5.421875" style="1" customWidth="1"/>
    <col min="9" max="9" width="3.28125" style="1" bestFit="1" customWidth="1"/>
    <col min="10" max="10" width="2.28125" style="1" customWidth="1"/>
    <col min="11" max="11" width="9.421875" style="1" bestFit="1" customWidth="1"/>
    <col min="12" max="12" width="6.7109375" style="1" customWidth="1"/>
    <col min="13" max="13" width="1.57421875" style="1" customWidth="1"/>
    <col min="14" max="14" width="8.140625" style="1" customWidth="1"/>
    <col min="15" max="15" width="7.57421875" style="1" bestFit="1" customWidth="1"/>
    <col min="16" max="16" width="1.57421875" style="1" customWidth="1"/>
    <col min="17" max="18" width="7.57421875" style="1" bestFit="1" customWidth="1"/>
    <col min="19" max="19" width="1.8515625" style="1" customWidth="1"/>
    <col min="20" max="21" width="7.57421875" style="1" bestFit="1" customWidth="1"/>
    <col min="22" max="22" width="1.57421875" style="1" customWidth="1"/>
    <col min="23" max="24" width="7.57421875" style="1" bestFit="1" customWidth="1"/>
    <col min="25" max="25" width="1.57421875" style="1" customWidth="1"/>
    <col min="26" max="27" width="7.57421875" style="1" bestFit="1" customWidth="1"/>
    <col min="28" max="28" width="1.421875" style="1" customWidth="1"/>
    <col min="29" max="29" width="7.57421875" style="1" bestFit="1" customWidth="1"/>
    <col min="30" max="30" width="10.28125" style="1" customWidth="1"/>
    <col min="31" max="31" width="1.1484375" style="1" customWidth="1"/>
    <col min="32" max="32" width="7.57421875" style="1" bestFit="1" customWidth="1"/>
    <col min="33" max="33" width="6.421875" style="1" bestFit="1" customWidth="1"/>
    <col min="34" max="34" width="1.421875" style="1" customWidth="1"/>
    <col min="35" max="35" width="7.28125" style="1" customWidth="1"/>
    <col min="36" max="36" width="6.421875" style="1" bestFit="1" customWidth="1"/>
    <col min="37" max="37" width="1.28515625" style="1" customWidth="1"/>
    <col min="38" max="38" width="7.28125" style="1" customWidth="1"/>
    <col min="39" max="39" width="6.421875" style="1" bestFit="1" customWidth="1"/>
    <col min="40" max="40" width="1.1484375" style="1" customWidth="1"/>
    <col min="41" max="41" width="6.421875" style="1" bestFit="1" customWidth="1"/>
    <col min="42" max="42" width="5.140625" style="1" bestFit="1" customWidth="1"/>
    <col min="43" max="43" width="1.28515625" style="1" customWidth="1"/>
    <col min="44" max="44" width="6.421875" style="1" customWidth="1"/>
    <col min="45" max="45" width="4.140625" style="1" bestFit="1" customWidth="1"/>
    <col min="46" max="46" width="1.28515625" style="1" customWidth="1"/>
    <col min="47" max="47" width="6.421875" style="1" customWidth="1"/>
    <col min="48" max="48" width="6.140625" style="1" customWidth="1"/>
    <col min="49" max="50" width="20.28125" style="1" customWidth="1"/>
    <col min="51" max="51" width="2.28125" style="1" customWidth="1"/>
    <col min="52" max="52" width="11.421875" style="1" customWidth="1"/>
    <col min="53" max="53" width="2.28125" style="1" customWidth="1"/>
    <col min="54" max="54" width="65.28125" style="1" customWidth="1"/>
    <col min="55" max="55" width="2.28125" style="1" customWidth="1"/>
    <col min="56" max="65" width="13.8515625" style="1" customWidth="1"/>
    <col min="66" max="66" width="2.28125" style="1" customWidth="1"/>
    <col min="67" max="71" width="13.8515625" style="1" customWidth="1"/>
    <col min="72" max="72" width="2.28125" style="1" customWidth="1"/>
    <col min="73" max="16384" width="11.421875" style="1" customWidth="1"/>
  </cols>
  <sheetData>
    <row r="1" ht="12.75" customHeight="1">
      <c r="A1" s="466" t="s">
        <v>612</v>
      </c>
    </row>
    <row r="2" spans="1:48" ht="12.75" customHeight="1">
      <c r="A2" s="705" t="s">
        <v>108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/>
      <c r="AQ2" s="705"/>
      <c r="AR2" s="705"/>
      <c r="AS2" s="705"/>
      <c r="AT2" s="705"/>
      <c r="AU2" s="705"/>
      <c r="AV2" s="705"/>
    </row>
    <row r="3" spans="1:48" ht="12.75" customHeight="1">
      <c r="A3" s="733" t="s">
        <v>643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733"/>
      <c r="AK3" s="733"/>
      <c r="AL3" s="733"/>
      <c r="AM3" s="733"/>
      <c r="AN3" s="733"/>
      <c r="AO3" s="733"/>
      <c r="AP3" s="733"/>
      <c r="AQ3" s="733"/>
      <c r="AR3" s="733"/>
      <c r="AS3" s="733"/>
      <c r="AT3" s="733"/>
      <c r="AU3" s="733"/>
      <c r="AV3" s="733"/>
    </row>
    <row r="4" spans="1:48" ht="12.75" customHeight="1" thickBot="1">
      <c r="A4" s="485"/>
      <c r="B4" s="485"/>
      <c r="C4" s="485"/>
      <c r="D4" s="485"/>
      <c r="E4" s="485"/>
      <c r="F4" s="485"/>
      <c r="G4" s="485"/>
      <c r="H4" s="485"/>
      <c r="I4" s="485"/>
      <c r="J4" s="4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  <c r="W4" s="585"/>
      <c r="X4" s="585"/>
      <c r="Y4" s="585"/>
      <c r="Z4" s="585"/>
      <c r="AA4" s="585"/>
      <c r="AB4" s="585"/>
      <c r="AC4" s="585"/>
      <c r="AD4" s="585"/>
      <c r="AE4" s="585"/>
      <c r="AF4" s="585"/>
      <c r="AG4" s="585"/>
      <c r="AH4" s="585"/>
      <c r="AI4" s="585"/>
      <c r="AJ4" s="585"/>
      <c r="AK4" s="585"/>
      <c r="AL4" s="585"/>
      <c r="AM4" s="585"/>
      <c r="AN4" s="585"/>
      <c r="AO4" s="585"/>
      <c r="AP4" s="585"/>
      <c r="AQ4" s="585"/>
      <c r="AR4" s="585"/>
      <c r="AS4" s="585"/>
      <c r="AT4" s="585"/>
      <c r="AU4" s="585"/>
      <c r="AV4" s="585"/>
    </row>
    <row r="5" spans="1:48" ht="27" customHeight="1">
      <c r="A5" s="773"/>
      <c r="B5" s="773"/>
      <c r="C5" s="775" t="s">
        <v>434</v>
      </c>
      <c r="D5" s="775"/>
      <c r="E5" s="775"/>
      <c r="F5" s="775"/>
      <c r="G5" s="586"/>
      <c r="H5" s="769" t="s">
        <v>383</v>
      </c>
      <c r="I5" s="769"/>
      <c r="J5" s="587"/>
      <c r="K5" s="769" t="s">
        <v>56</v>
      </c>
      <c r="L5" s="769"/>
      <c r="M5" s="587"/>
      <c r="N5" s="769" t="s">
        <v>57</v>
      </c>
      <c r="O5" s="769"/>
      <c r="P5" s="587"/>
      <c r="Q5" s="769" t="s">
        <v>58</v>
      </c>
      <c r="R5" s="769"/>
      <c r="S5" s="587"/>
      <c r="T5" s="769" t="s">
        <v>59</v>
      </c>
      <c r="U5" s="769"/>
      <c r="V5" s="587"/>
      <c r="W5" s="769" t="s">
        <v>60</v>
      </c>
      <c r="X5" s="769"/>
      <c r="Y5" s="587"/>
      <c r="Z5" s="769" t="s">
        <v>61</v>
      </c>
      <c r="AA5" s="769"/>
      <c r="AB5" s="587"/>
      <c r="AC5" s="769" t="s">
        <v>62</v>
      </c>
      <c r="AD5" s="769"/>
      <c r="AE5" s="587"/>
      <c r="AF5" s="769" t="s">
        <v>63</v>
      </c>
      <c r="AG5" s="769"/>
      <c r="AH5" s="587"/>
      <c r="AI5" s="769" t="s">
        <v>64</v>
      </c>
      <c r="AJ5" s="769"/>
      <c r="AK5" s="587"/>
      <c r="AL5" s="769" t="s">
        <v>65</v>
      </c>
      <c r="AM5" s="769"/>
      <c r="AN5" s="587"/>
      <c r="AO5" s="769" t="s">
        <v>66</v>
      </c>
      <c r="AP5" s="769"/>
      <c r="AQ5" s="587"/>
      <c r="AR5" s="769" t="s">
        <v>67</v>
      </c>
      <c r="AS5" s="769"/>
      <c r="AT5" s="587"/>
      <c r="AU5" s="769" t="s">
        <v>288</v>
      </c>
      <c r="AV5" s="769"/>
    </row>
    <row r="6" spans="1:48" ht="23.25" customHeight="1">
      <c r="A6" s="774"/>
      <c r="B6" s="774"/>
      <c r="C6" s="475" t="s">
        <v>428</v>
      </c>
      <c r="D6" s="476"/>
      <c r="E6" s="547" t="s">
        <v>91</v>
      </c>
      <c r="F6" s="547" t="s">
        <v>73</v>
      </c>
      <c r="G6" s="548"/>
      <c r="H6" s="589" t="s">
        <v>72</v>
      </c>
      <c r="I6" s="589" t="s">
        <v>73</v>
      </c>
      <c r="J6" s="588"/>
      <c r="K6" s="589" t="s">
        <v>72</v>
      </c>
      <c r="L6" s="589" t="s">
        <v>73</v>
      </c>
      <c r="M6" s="588"/>
      <c r="N6" s="589" t="s">
        <v>72</v>
      </c>
      <c r="O6" s="589" t="s">
        <v>73</v>
      </c>
      <c r="P6" s="588"/>
      <c r="Q6" s="589" t="s">
        <v>72</v>
      </c>
      <c r="R6" s="589" t="s">
        <v>73</v>
      </c>
      <c r="S6" s="588"/>
      <c r="T6" s="589" t="s">
        <v>72</v>
      </c>
      <c r="U6" s="589" t="s">
        <v>73</v>
      </c>
      <c r="V6" s="588"/>
      <c r="W6" s="589" t="s">
        <v>72</v>
      </c>
      <c r="X6" s="589" t="s">
        <v>73</v>
      </c>
      <c r="Y6" s="588"/>
      <c r="Z6" s="589" t="s">
        <v>72</v>
      </c>
      <c r="AA6" s="589" t="s">
        <v>73</v>
      </c>
      <c r="AB6" s="588"/>
      <c r="AC6" s="589" t="s">
        <v>72</v>
      </c>
      <c r="AD6" s="589" t="s">
        <v>73</v>
      </c>
      <c r="AE6" s="588"/>
      <c r="AF6" s="589" t="s">
        <v>72</v>
      </c>
      <c r="AG6" s="589" t="s">
        <v>73</v>
      </c>
      <c r="AH6" s="588"/>
      <c r="AI6" s="589" t="s">
        <v>72</v>
      </c>
      <c r="AJ6" s="589" t="s">
        <v>73</v>
      </c>
      <c r="AK6" s="588"/>
      <c r="AL6" s="589" t="s">
        <v>72</v>
      </c>
      <c r="AM6" s="589" t="s">
        <v>73</v>
      </c>
      <c r="AN6" s="588"/>
      <c r="AO6" s="589" t="s">
        <v>72</v>
      </c>
      <c r="AP6" s="589" t="s">
        <v>73</v>
      </c>
      <c r="AQ6" s="588"/>
      <c r="AR6" s="589" t="s">
        <v>72</v>
      </c>
      <c r="AS6" s="589" t="s">
        <v>73</v>
      </c>
      <c r="AT6" s="588"/>
      <c r="AU6" s="589" t="s">
        <v>72</v>
      </c>
      <c r="AV6" s="589" t="s">
        <v>73</v>
      </c>
    </row>
    <row r="7" spans="1:73" s="15" customFormat="1" ht="39" customHeight="1">
      <c r="A7" s="772" t="s">
        <v>433</v>
      </c>
      <c r="B7" s="772"/>
      <c r="C7" s="253">
        <v>422043</v>
      </c>
      <c r="D7" s="253"/>
      <c r="E7" s="253">
        <v>287741</v>
      </c>
      <c r="F7" s="253">
        <v>113382</v>
      </c>
      <c r="G7" s="253"/>
      <c r="H7" s="253">
        <v>10</v>
      </c>
      <c r="I7" s="253">
        <v>1</v>
      </c>
      <c r="J7" s="253"/>
      <c r="K7" s="424">
        <v>14827</v>
      </c>
      <c r="L7" s="424">
        <v>4626</v>
      </c>
      <c r="M7" s="424"/>
      <c r="N7" s="424">
        <v>58524</v>
      </c>
      <c r="O7" s="424">
        <v>18034</v>
      </c>
      <c r="P7" s="424"/>
      <c r="Q7" s="424">
        <v>54622</v>
      </c>
      <c r="R7" s="424">
        <v>18435</v>
      </c>
      <c r="S7" s="424"/>
      <c r="T7" s="424">
        <v>47128</v>
      </c>
      <c r="U7" s="424">
        <v>17746</v>
      </c>
      <c r="V7" s="424"/>
      <c r="W7" s="424">
        <v>40586</v>
      </c>
      <c r="X7" s="424">
        <v>17548</v>
      </c>
      <c r="Y7" s="424"/>
      <c r="Z7" s="424">
        <v>30088</v>
      </c>
      <c r="AA7" s="424">
        <v>15013</v>
      </c>
      <c r="AB7" s="424">
        <v>45101</v>
      </c>
      <c r="AC7" s="424">
        <v>22146</v>
      </c>
      <c r="AD7" s="424">
        <v>11880</v>
      </c>
      <c r="AE7" s="424">
        <v>34026</v>
      </c>
      <c r="AF7" s="424">
        <v>15660</v>
      </c>
      <c r="AG7" s="424">
        <v>8111</v>
      </c>
      <c r="AH7" s="424">
        <v>23771</v>
      </c>
      <c r="AI7" s="424">
        <v>10715</v>
      </c>
      <c r="AJ7" s="424">
        <v>4428</v>
      </c>
      <c r="AK7" s="424">
        <v>15143</v>
      </c>
      <c r="AL7" s="424">
        <v>4114</v>
      </c>
      <c r="AM7" s="424">
        <v>1352</v>
      </c>
      <c r="AN7" s="424">
        <v>5466</v>
      </c>
      <c r="AO7" s="424">
        <v>1091</v>
      </c>
      <c r="AP7" s="424">
        <v>293</v>
      </c>
      <c r="AQ7" s="424">
        <v>1384</v>
      </c>
      <c r="AR7" s="424">
        <v>359</v>
      </c>
      <c r="AS7" s="424">
        <v>63</v>
      </c>
      <c r="AT7" s="424">
        <v>422</v>
      </c>
      <c r="AU7" s="424">
        <v>150</v>
      </c>
      <c r="AV7" s="424">
        <v>20</v>
      </c>
      <c r="BD7" s="130"/>
      <c r="BE7" s="131"/>
      <c r="BF7" s="130">
        <v>20</v>
      </c>
      <c r="BG7" s="131">
        <v>2</v>
      </c>
      <c r="BH7" s="130">
        <v>172</v>
      </c>
      <c r="BI7" s="131"/>
      <c r="BJ7" s="130"/>
      <c r="BK7" s="131"/>
      <c r="BL7" s="132"/>
      <c r="BU7" s="131"/>
    </row>
    <row r="8" spans="1:48" s="15" customFormat="1" ht="39" customHeight="1">
      <c r="A8" s="771" t="s">
        <v>375</v>
      </c>
      <c r="B8" s="771"/>
      <c r="C8" s="253">
        <v>176084</v>
      </c>
      <c r="D8" s="253"/>
      <c r="E8" s="253">
        <v>137489</v>
      </c>
      <c r="F8" s="253">
        <v>38595</v>
      </c>
      <c r="G8" s="253"/>
      <c r="H8" s="253">
        <v>7</v>
      </c>
      <c r="I8" s="253"/>
      <c r="J8" s="253"/>
      <c r="K8" s="253">
        <v>8364</v>
      </c>
      <c r="L8" s="253">
        <v>1910</v>
      </c>
      <c r="M8" s="253"/>
      <c r="N8" s="253">
        <v>29485</v>
      </c>
      <c r="O8" s="253">
        <v>6893</v>
      </c>
      <c r="P8" s="253"/>
      <c r="Q8" s="253">
        <v>24592</v>
      </c>
      <c r="R8" s="253">
        <v>6163</v>
      </c>
      <c r="S8" s="253"/>
      <c r="T8" s="253">
        <v>20296</v>
      </c>
      <c r="U8" s="253">
        <v>5874</v>
      </c>
      <c r="V8" s="253"/>
      <c r="W8" s="253">
        <v>17716</v>
      </c>
      <c r="X8" s="253">
        <v>5715</v>
      </c>
      <c r="Y8" s="253"/>
      <c r="Z8" s="253">
        <v>13161</v>
      </c>
      <c r="AA8" s="253">
        <v>4856</v>
      </c>
      <c r="AB8" s="253"/>
      <c r="AC8" s="253">
        <v>9758</v>
      </c>
      <c r="AD8" s="253">
        <v>3561</v>
      </c>
      <c r="AE8" s="253"/>
      <c r="AF8" s="253">
        <v>6970</v>
      </c>
      <c r="AG8" s="253">
        <v>2175</v>
      </c>
      <c r="AH8" s="253"/>
      <c r="AI8" s="253">
        <v>4801</v>
      </c>
      <c r="AJ8" s="253">
        <v>1092</v>
      </c>
      <c r="AK8" s="253"/>
      <c r="AL8" s="253">
        <v>1704</v>
      </c>
      <c r="AM8" s="253">
        <v>278</v>
      </c>
      <c r="AN8" s="253"/>
      <c r="AO8" s="253">
        <v>439</v>
      </c>
      <c r="AP8" s="253">
        <v>59</v>
      </c>
      <c r="AQ8" s="253"/>
      <c r="AR8" s="253">
        <v>142</v>
      </c>
      <c r="AS8" s="253">
        <v>14</v>
      </c>
      <c r="AT8" s="253"/>
      <c r="AU8" s="253">
        <v>54</v>
      </c>
      <c r="AV8" s="253">
        <v>5</v>
      </c>
    </row>
    <row r="9" spans="1:48" s="15" customFormat="1" ht="39" customHeight="1">
      <c r="A9" s="771" t="s">
        <v>376</v>
      </c>
      <c r="B9" s="771"/>
      <c r="C9" s="253">
        <v>102736</v>
      </c>
      <c r="D9" s="253"/>
      <c r="E9" s="253">
        <v>57711</v>
      </c>
      <c r="F9" s="253">
        <v>45025</v>
      </c>
      <c r="G9" s="253"/>
      <c r="H9" s="253"/>
      <c r="I9" s="253"/>
      <c r="J9" s="253"/>
      <c r="K9" s="253">
        <v>2119</v>
      </c>
      <c r="L9" s="253">
        <v>1504</v>
      </c>
      <c r="M9" s="253"/>
      <c r="N9" s="253">
        <v>8710</v>
      </c>
      <c r="O9" s="253">
        <v>5950</v>
      </c>
      <c r="P9" s="253"/>
      <c r="Q9" s="253">
        <v>9571</v>
      </c>
      <c r="R9" s="253">
        <v>6507</v>
      </c>
      <c r="S9" s="253"/>
      <c r="T9" s="253">
        <v>8999</v>
      </c>
      <c r="U9" s="253">
        <v>6204</v>
      </c>
      <c r="V9" s="253"/>
      <c r="W9" s="253">
        <v>8155</v>
      </c>
      <c r="X9" s="253">
        <v>6537</v>
      </c>
      <c r="Y9" s="253"/>
      <c r="Z9" s="253">
        <v>6504</v>
      </c>
      <c r="AA9" s="253">
        <v>5778</v>
      </c>
      <c r="AB9" s="253"/>
      <c r="AC9" s="253">
        <v>5175</v>
      </c>
      <c r="AD9" s="253">
        <v>5145</v>
      </c>
      <c r="AE9" s="253"/>
      <c r="AF9" s="253">
        <v>3896</v>
      </c>
      <c r="AG9" s="253">
        <v>3987</v>
      </c>
      <c r="AH9" s="253"/>
      <c r="AI9" s="253">
        <v>2811</v>
      </c>
      <c r="AJ9" s="253">
        <v>2384</v>
      </c>
      <c r="AK9" s="253"/>
      <c r="AL9" s="253">
        <v>1216</v>
      </c>
      <c r="AM9" s="253">
        <v>804</v>
      </c>
      <c r="AN9" s="253"/>
      <c r="AO9" s="253">
        <v>372</v>
      </c>
      <c r="AP9" s="253">
        <v>173</v>
      </c>
      <c r="AQ9" s="253"/>
      <c r="AR9" s="253">
        <v>125</v>
      </c>
      <c r="AS9" s="253">
        <v>40</v>
      </c>
      <c r="AT9" s="253"/>
      <c r="AU9" s="253">
        <v>58</v>
      </c>
      <c r="AV9" s="253">
        <v>12</v>
      </c>
    </row>
    <row r="10" spans="1:48" s="15" customFormat="1" ht="39" customHeight="1">
      <c r="A10" s="771" t="s">
        <v>377</v>
      </c>
      <c r="B10" s="771"/>
      <c r="C10" s="253">
        <v>57540</v>
      </c>
      <c r="D10" s="253"/>
      <c r="E10" s="253">
        <v>41387</v>
      </c>
      <c r="F10" s="253">
        <v>16153</v>
      </c>
      <c r="G10" s="253"/>
      <c r="H10" s="253">
        <v>1</v>
      </c>
      <c r="I10" s="253"/>
      <c r="J10" s="253"/>
      <c r="K10" s="253">
        <v>1590</v>
      </c>
      <c r="L10" s="253">
        <v>537</v>
      </c>
      <c r="M10" s="253"/>
      <c r="N10" s="253">
        <v>7796</v>
      </c>
      <c r="O10" s="253">
        <v>2470</v>
      </c>
      <c r="P10" s="253"/>
      <c r="Q10" s="253">
        <v>8110</v>
      </c>
      <c r="R10" s="253">
        <v>2601</v>
      </c>
      <c r="S10" s="253"/>
      <c r="T10" s="253">
        <v>7218</v>
      </c>
      <c r="U10" s="253">
        <v>2623</v>
      </c>
      <c r="V10" s="253"/>
      <c r="W10" s="253">
        <v>6043</v>
      </c>
      <c r="X10" s="253">
        <v>2621</v>
      </c>
      <c r="Y10" s="253"/>
      <c r="Z10" s="253">
        <v>4248</v>
      </c>
      <c r="AA10" s="253">
        <v>2154</v>
      </c>
      <c r="AB10" s="253"/>
      <c r="AC10" s="253">
        <v>2892</v>
      </c>
      <c r="AD10" s="253">
        <v>1626</v>
      </c>
      <c r="AE10" s="253"/>
      <c r="AF10" s="253">
        <v>1785</v>
      </c>
      <c r="AG10" s="253">
        <v>946</v>
      </c>
      <c r="AH10" s="253"/>
      <c r="AI10" s="253">
        <v>1179</v>
      </c>
      <c r="AJ10" s="253">
        <v>438</v>
      </c>
      <c r="AK10" s="253"/>
      <c r="AL10" s="253">
        <v>404</v>
      </c>
      <c r="AM10" s="253">
        <v>107</v>
      </c>
      <c r="AN10" s="253"/>
      <c r="AO10" s="253">
        <v>89</v>
      </c>
      <c r="AP10" s="253">
        <v>27</v>
      </c>
      <c r="AQ10" s="253"/>
      <c r="AR10" s="253">
        <v>19</v>
      </c>
      <c r="AS10" s="253">
        <v>3</v>
      </c>
      <c r="AT10" s="253"/>
      <c r="AU10" s="253">
        <v>13</v>
      </c>
      <c r="AV10" s="253"/>
    </row>
    <row r="11" spans="1:48" s="15" customFormat="1" ht="39" customHeight="1">
      <c r="A11" s="771" t="s">
        <v>384</v>
      </c>
      <c r="B11" s="771"/>
      <c r="C11" s="253">
        <v>13465</v>
      </c>
      <c r="D11" s="253"/>
      <c r="E11" s="253">
        <v>12939</v>
      </c>
      <c r="F11" s="253">
        <v>526</v>
      </c>
      <c r="G11" s="253"/>
      <c r="H11" s="253">
        <v>1</v>
      </c>
      <c r="I11" s="253"/>
      <c r="J11" s="253"/>
      <c r="K11" s="253">
        <v>671</v>
      </c>
      <c r="L11" s="253">
        <v>25</v>
      </c>
      <c r="M11" s="253"/>
      <c r="N11" s="253">
        <v>3724</v>
      </c>
      <c r="O11" s="253">
        <v>103</v>
      </c>
      <c r="P11" s="253"/>
      <c r="Q11" s="253">
        <v>3186</v>
      </c>
      <c r="R11" s="253">
        <v>150</v>
      </c>
      <c r="S11" s="253"/>
      <c r="T11" s="253">
        <v>2139</v>
      </c>
      <c r="U11" s="253">
        <v>114</v>
      </c>
      <c r="V11" s="253"/>
      <c r="W11" s="253">
        <v>1396</v>
      </c>
      <c r="X11" s="253">
        <v>65</v>
      </c>
      <c r="Y11" s="253"/>
      <c r="Z11" s="253">
        <v>849</v>
      </c>
      <c r="AA11" s="253">
        <v>43</v>
      </c>
      <c r="AB11" s="253"/>
      <c r="AC11" s="253">
        <v>477</v>
      </c>
      <c r="AD11" s="253">
        <v>17</v>
      </c>
      <c r="AE11" s="253"/>
      <c r="AF11" s="253">
        <v>268</v>
      </c>
      <c r="AG11" s="253">
        <v>3</v>
      </c>
      <c r="AH11" s="253"/>
      <c r="AI11" s="253">
        <v>169</v>
      </c>
      <c r="AJ11" s="253">
        <v>5</v>
      </c>
      <c r="AK11" s="253"/>
      <c r="AL11" s="253">
        <v>51</v>
      </c>
      <c r="AM11" s="253">
        <v>1</v>
      </c>
      <c r="AN11" s="253"/>
      <c r="AO11" s="253">
        <v>5</v>
      </c>
      <c r="AP11" s="253"/>
      <c r="AQ11" s="253"/>
      <c r="AR11" s="253">
        <v>1</v>
      </c>
      <c r="AS11" s="253"/>
      <c r="AT11" s="253"/>
      <c r="AU11" s="253">
        <v>2</v>
      </c>
      <c r="AV11" s="253"/>
    </row>
    <row r="12" spans="1:48" s="15" customFormat="1" ht="39" customHeight="1">
      <c r="A12" s="771" t="s">
        <v>378</v>
      </c>
      <c r="B12" s="771"/>
      <c r="C12" s="253">
        <v>11143</v>
      </c>
      <c r="D12" s="253"/>
      <c r="E12" s="253">
        <v>8555</v>
      </c>
      <c r="F12" s="253">
        <v>2588</v>
      </c>
      <c r="G12" s="253"/>
      <c r="H12" s="253">
        <v>1</v>
      </c>
      <c r="I12" s="253"/>
      <c r="J12" s="253"/>
      <c r="K12" s="253">
        <v>408</v>
      </c>
      <c r="L12" s="253">
        <v>119</v>
      </c>
      <c r="M12" s="253"/>
      <c r="N12" s="253">
        <v>1594</v>
      </c>
      <c r="O12" s="253">
        <v>420</v>
      </c>
      <c r="P12" s="253"/>
      <c r="Q12" s="253">
        <v>1528</v>
      </c>
      <c r="R12" s="253">
        <v>431</v>
      </c>
      <c r="S12" s="253"/>
      <c r="T12" s="253">
        <v>1389</v>
      </c>
      <c r="U12" s="253">
        <v>411</v>
      </c>
      <c r="V12" s="253"/>
      <c r="W12" s="253">
        <v>1185</v>
      </c>
      <c r="X12" s="253">
        <v>374</v>
      </c>
      <c r="Y12" s="253"/>
      <c r="Z12" s="253">
        <v>894</v>
      </c>
      <c r="AA12" s="253">
        <v>322</v>
      </c>
      <c r="AB12" s="253"/>
      <c r="AC12" s="253">
        <v>613</v>
      </c>
      <c r="AD12" s="253">
        <v>250</v>
      </c>
      <c r="AE12" s="253"/>
      <c r="AF12" s="253">
        <v>451</v>
      </c>
      <c r="AG12" s="253">
        <v>159</v>
      </c>
      <c r="AH12" s="253"/>
      <c r="AI12" s="253">
        <v>312</v>
      </c>
      <c r="AJ12" s="253">
        <v>86</v>
      </c>
      <c r="AK12" s="253"/>
      <c r="AL12" s="253">
        <v>127</v>
      </c>
      <c r="AM12" s="253">
        <v>13</v>
      </c>
      <c r="AN12" s="253"/>
      <c r="AO12" s="253">
        <v>35</v>
      </c>
      <c r="AP12" s="253">
        <v>3</v>
      </c>
      <c r="AQ12" s="253"/>
      <c r="AR12" s="253">
        <v>13</v>
      </c>
      <c r="AS12" s="253"/>
      <c r="AT12" s="253"/>
      <c r="AU12" s="253">
        <v>5</v>
      </c>
      <c r="AV12" s="253"/>
    </row>
    <row r="13" spans="1:48" s="15" customFormat="1" ht="39" customHeight="1">
      <c r="A13" s="771" t="s">
        <v>385</v>
      </c>
      <c r="B13" s="771"/>
      <c r="C13" s="253">
        <v>8571</v>
      </c>
      <c r="D13" s="253"/>
      <c r="E13" s="253">
        <v>5619</v>
      </c>
      <c r="F13" s="253">
        <v>2952</v>
      </c>
      <c r="G13" s="253"/>
      <c r="H13" s="253"/>
      <c r="I13" s="253"/>
      <c r="J13" s="253"/>
      <c r="K13" s="253">
        <v>53</v>
      </c>
      <c r="L13" s="253">
        <v>31</v>
      </c>
      <c r="M13" s="253"/>
      <c r="N13" s="253">
        <v>722</v>
      </c>
      <c r="O13" s="253">
        <v>292</v>
      </c>
      <c r="P13" s="253"/>
      <c r="Q13" s="253">
        <v>1233</v>
      </c>
      <c r="R13" s="253">
        <v>751</v>
      </c>
      <c r="S13" s="253"/>
      <c r="T13" s="253">
        <v>1180</v>
      </c>
      <c r="U13" s="253">
        <v>649</v>
      </c>
      <c r="V13" s="253"/>
      <c r="W13" s="253">
        <v>974</v>
      </c>
      <c r="X13" s="253">
        <v>517</v>
      </c>
      <c r="Y13" s="253"/>
      <c r="Z13" s="253">
        <v>614</v>
      </c>
      <c r="AA13" s="253">
        <v>360</v>
      </c>
      <c r="AB13" s="253"/>
      <c r="AC13" s="253">
        <v>388</v>
      </c>
      <c r="AD13" s="253">
        <v>188</v>
      </c>
      <c r="AE13" s="253"/>
      <c r="AF13" s="253">
        <v>248</v>
      </c>
      <c r="AG13" s="253">
        <v>102</v>
      </c>
      <c r="AH13" s="253"/>
      <c r="AI13" s="253">
        <v>147</v>
      </c>
      <c r="AJ13" s="253">
        <v>48</v>
      </c>
      <c r="AK13" s="253"/>
      <c r="AL13" s="253">
        <v>49</v>
      </c>
      <c r="AM13" s="253">
        <v>10</v>
      </c>
      <c r="AN13" s="253"/>
      <c r="AO13" s="253">
        <v>5</v>
      </c>
      <c r="AP13" s="253">
        <v>3</v>
      </c>
      <c r="AQ13" s="253"/>
      <c r="AR13" s="253">
        <v>5</v>
      </c>
      <c r="AS13" s="253"/>
      <c r="AT13" s="253"/>
      <c r="AU13" s="253">
        <v>1</v>
      </c>
      <c r="AV13" s="253">
        <v>1</v>
      </c>
    </row>
    <row r="14" spans="1:48" s="15" customFormat="1" ht="39" customHeight="1">
      <c r="A14" s="771" t="s">
        <v>379</v>
      </c>
      <c r="B14" s="771"/>
      <c r="C14" s="253">
        <v>7893</v>
      </c>
      <c r="D14" s="253"/>
      <c r="E14" s="253">
        <v>5515</v>
      </c>
      <c r="F14" s="253">
        <v>2378</v>
      </c>
      <c r="G14" s="253"/>
      <c r="H14" s="253"/>
      <c r="I14" s="253"/>
      <c r="J14" s="253"/>
      <c r="K14" s="253">
        <v>456</v>
      </c>
      <c r="L14" s="253">
        <v>165</v>
      </c>
      <c r="M14" s="253"/>
      <c r="N14" s="253">
        <v>1246</v>
      </c>
      <c r="O14" s="253">
        <v>454</v>
      </c>
      <c r="P14" s="253"/>
      <c r="Q14" s="253">
        <v>904</v>
      </c>
      <c r="R14" s="253">
        <v>303</v>
      </c>
      <c r="S14" s="253"/>
      <c r="T14" s="253">
        <v>784</v>
      </c>
      <c r="U14" s="253">
        <v>308</v>
      </c>
      <c r="V14" s="253"/>
      <c r="W14" s="253">
        <v>698</v>
      </c>
      <c r="X14" s="253">
        <v>315</v>
      </c>
      <c r="Y14" s="253"/>
      <c r="Z14" s="253">
        <v>487</v>
      </c>
      <c r="AA14" s="253">
        <v>334</v>
      </c>
      <c r="AB14" s="253"/>
      <c r="AC14" s="253">
        <v>366</v>
      </c>
      <c r="AD14" s="253">
        <v>245</v>
      </c>
      <c r="AE14" s="253"/>
      <c r="AF14" s="253">
        <v>297</v>
      </c>
      <c r="AG14" s="253">
        <v>149</v>
      </c>
      <c r="AH14" s="253"/>
      <c r="AI14" s="253">
        <v>186</v>
      </c>
      <c r="AJ14" s="253">
        <v>77</v>
      </c>
      <c r="AK14" s="253"/>
      <c r="AL14" s="253">
        <v>72</v>
      </c>
      <c r="AM14" s="253">
        <v>26</v>
      </c>
      <c r="AN14" s="253"/>
      <c r="AO14" s="253">
        <v>16</v>
      </c>
      <c r="AP14" s="253">
        <v>2</v>
      </c>
      <c r="AQ14" s="253"/>
      <c r="AR14" s="253">
        <v>2</v>
      </c>
      <c r="AS14" s="253"/>
      <c r="AT14" s="253"/>
      <c r="AU14" s="253">
        <v>1</v>
      </c>
      <c r="AV14" s="253"/>
    </row>
    <row r="15" spans="1:48" s="15" customFormat="1" ht="39" customHeight="1">
      <c r="A15" s="771" t="s">
        <v>380</v>
      </c>
      <c r="B15" s="771"/>
      <c r="C15" s="253">
        <v>4491</v>
      </c>
      <c r="D15" s="253"/>
      <c r="E15" s="253">
        <v>3442</v>
      </c>
      <c r="F15" s="253">
        <v>1049</v>
      </c>
      <c r="G15" s="253"/>
      <c r="H15" s="253"/>
      <c r="I15" s="253"/>
      <c r="J15" s="253"/>
      <c r="K15" s="253">
        <v>117</v>
      </c>
      <c r="L15" s="253">
        <v>39</v>
      </c>
      <c r="M15" s="253"/>
      <c r="N15" s="253">
        <v>569</v>
      </c>
      <c r="O15" s="253">
        <v>172</v>
      </c>
      <c r="P15" s="253"/>
      <c r="Q15" s="253">
        <v>613</v>
      </c>
      <c r="R15" s="253">
        <v>190</v>
      </c>
      <c r="S15" s="253"/>
      <c r="T15" s="253">
        <v>574</v>
      </c>
      <c r="U15" s="253">
        <v>164</v>
      </c>
      <c r="V15" s="253"/>
      <c r="W15" s="253">
        <v>513</v>
      </c>
      <c r="X15" s="253">
        <v>156</v>
      </c>
      <c r="Y15" s="253"/>
      <c r="Z15" s="253">
        <v>378</v>
      </c>
      <c r="AA15" s="253">
        <v>128</v>
      </c>
      <c r="AB15" s="253"/>
      <c r="AC15" s="253">
        <v>287</v>
      </c>
      <c r="AD15" s="253">
        <v>94</v>
      </c>
      <c r="AE15" s="253"/>
      <c r="AF15" s="253">
        <v>169</v>
      </c>
      <c r="AG15" s="253">
        <v>69</v>
      </c>
      <c r="AH15" s="253"/>
      <c r="AI15" s="253">
        <v>136</v>
      </c>
      <c r="AJ15" s="253">
        <v>27</v>
      </c>
      <c r="AK15" s="253"/>
      <c r="AL15" s="253">
        <v>58</v>
      </c>
      <c r="AM15" s="253">
        <v>9</v>
      </c>
      <c r="AN15" s="253"/>
      <c r="AO15" s="253">
        <v>17</v>
      </c>
      <c r="AP15" s="253">
        <v>1</v>
      </c>
      <c r="AQ15" s="253"/>
      <c r="AR15" s="253">
        <v>5</v>
      </c>
      <c r="AS15" s="253"/>
      <c r="AT15" s="253"/>
      <c r="AU15" s="253">
        <v>6</v>
      </c>
      <c r="AV15" s="253"/>
    </row>
    <row r="16" spans="1:48" s="15" customFormat="1" ht="39" customHeight="1">
      <c r="A16" s="771" t="s">
        <v>511</v>
      </c>
      <c r="B16" s="771"/>
      <c r="C16" s="253">
        <v>4256</v>
      </c>
      <c r="D16" s="253"/>
      <c r="E16" s="253">
        <v>3386</v>
      </c>
      <c r="F16" s="253">
        <v>870</v>
      </c>
      <c r="G16" s="253"/>
      <c r="H16" s="253"/>
      <c r="I16" s="253">
        <v>1</v>
      </c>
      <c r="J16" s="253"/>
      <c r="K16" s="253">
        <v>58</v>
      </c>
      <c r="L16" s="253">
        <v>15</v>
      </c>
      <c r="M16" s="253"/>
      <c r="N16" s="253">
        <v>466</v>
      </c>
      <c r="O16" s="253">
        <v>124</v>
      </c>
      <c r="P16" s="253"/>
      <c r="Q16" s="253">
        <v>723</v>
      </c>
      <c r="R16" s="253">
        <v>191</v>
      </c>
      <c r="S16" s="253"/>
      <c r="T16" s="253">
        <v>664</v>
      </c>
      <c r="U16" s="253">
        <v>190</v>
      </c>
      <c r="V16" s="253"/>
      <c r="W16" s="253">
        <v>518</v>
      </c>
      <c r="X16" s="253">
        <v>136</v>
      </c>
      <c r="Y16" s="253"/>
      <c r="Z16" s="253">
        <v>405</v>
      </c>
      <c r="AA16" s="253">
        <v>107</v>
      </c>
      <c r="AB16" s="253"/>
      <c r="AC16" s="253">
        <v>247</v>
      </c>
      <c r="AD16" s="253">
        <v>57</v>
      </c>
      <c r="AE16" s="253"/>
      <c r="AF16" s="253">
        <v>166</v>
      </c>
      <c r="AG16" s="253">
        <v>34</v>
      </c>
      <c r="AH16" s="253"/>
      <c r="AI16" s="253">
        <v>82</v>
      </c>
      <c r="AJ16" s="253">
        <v>13</v>
      </c>
      <c r="AK16" s="253"/>
      <c r="AL16" s="253">
        <v>42</v>
      </c>
      <c r="AM16" s="253">
        <v>2</v>
      </c>
      <c r="AN16" s="253"/>
      <c r="AO16" s="253">
        <v>9</v>
      </c>
      <c r="AP16" s="253"/>
      <c r="AQ16" s="253"/>
      <c r="AR16" s="253">
        <v>6</v>
      </c>
      <c r="AS16" s="253"/>
      <c r="AT16" s="253"/>
      <c r="AU16" s="253"/>
      <c r="AV16" s="253"/>
    </row>
    <row r="17" spans="1:73" s="15" customFormat="1" ht="39" customHeight="1">
      <c r="A17" s="771" t="s">
        <v>381</v>
      </c>
      <c r="B17" s="771"/>
      <c r="C17" s="253">
        <v>2430</v>
      </c>
      <c r="D17" s="253"/>
      <c r="E17" s="253">
        <v>2282</v>
      </c>
      <c r="F17" s="253">
        <v>148</v>
      </c>
      <c r="G17" s="253"/>
      <c r="H17" s="253"/>
      <c r="I17" s="253"/>
      <c r="J17" s="253"/>
      <c r="K17" s="253">
        <v>17</v>
      </c>
      <c r="L17" s="253">
        <v>4</v>
      </c>
      <c r="M17" s="253"/>
      <c r="N17" s="253">
        <v>212</v>
      </c>
      <c r="O17" s="253">
        <v>24</v>
      </c>
      <c r="P17" s="253"/>
      <c r="Q17" s="253">
        <v>387</v>
      </c>
      <c r="R17" s="253">
        <v>26</v>
      </c>
      <c r="S17" s="253"/>
      <c r="T17" s="253">
        <v>418</v>
      </c>
      <c r="U17" s="253">
        <v>19</v>
      </c>
      <c r="V17" s="253"/>
      <c r="W17" s="253">
        <v>402</v>
      </c>
      <c r="X17" s="253">
        <v>27</v>
      </c>
      <c r="Y17" s="253"/>
      <c r="Z17" s="253">
        <v>286</v>
      </c>
      <c r="AA17" s="253">
        <v>23</v>
      </c>
      <c r="AB17" s="253"/>
      <c r="AC17" s="253">
        <v>240</v>
      </c>
      <c r="AD17" s="253">
        <v>13</v>
      </c>
      <c r="AE17" s="253"/>
      <c r="AF17" s="253">
        <v>176</v>
      </c>
      <c r="AG17" s="253">
        <v>10</v>
      </c>
      <c r="AH17" s="253"/>
      <c r="AI17" s="253">
        <v>94</v>
      </c>
      <c r="AJ17" s="253">
        <v>1</v>
      </c>
      <c r="AK17" s="253"/>
      <c r="AL17" s="253">
        <v>39</v>
      </c>
      <c r="AM17" s="253">
        <v>1</v>
      </c>
      <c r="AN17" s="253"/>
      <c r="AO17" s="253">
        <v>7</v>
      </c>
      <c r="AP17" s="253"/>
      <c r="AQ17" s="253"/>
      <c r="AR17" s="253">
        <v>2</v>
      </c>
      <c r="AS17" s="253"/>
      <c r="AT17" s="253"/>
      <c r="AU17" s="253">
        <v>2</v>
      </c>
      <c r="AV17" s="253"/>
      <c r="BD17" s="130"/>
      <c r="BE17" s="131"/>
      <c r="BF17" s="130"/>
      <c r="BG17" s="131"/>
      <c r="BH17" s="130"/>
      <c r="BI17" s="131"/>
      <c r="BJ17" s="130"/>
      <c r="BK17" s="131"/>
      <c r="BL17" s="132"/>
      <c r="BM17" s="131"/>
      <c r="BU17" s="131"/>
    </row>
    <row r="18" spans="1:73" s="133" customFormat="1" ht="39" customHeight="1" thickBot="1">
      <c r="A18" s="770" t="s">
        <v>554</v>
      </c>
      <c r="B18" s="770"/>
      <c r="C18" s="590">
        <f aca="true" t="shared" si="0" ref="C18:H18">C7-SUM(C8:C17)</f>
        <v>33434</v>
      </c>
      <c r="D18" s="590">
        <f t="shared" si="0"/>
        <v>0</v>
      </c>
      <c r="E18" s="590">
        <f t="shared" si="0"/>
        <v>9416</v>
      </c>
      <c r="F18" s="590">
        <f t="shared" si="0"/>
        <v>3098</v>
      </c>
      <c r="G18" s="590">
        <f t="shared" si="0"/>
        <v>0</v>
      </c>
      <c r="H18" s="590">
        <f t="shared" si="0"/>
        <v>0</v>
      </c>
      <c r="I18" s="590">
        <f>H7-SUM(H8:H17)</f>
        <v>0</v>
      </c>
      <c r="J18" s="590">
        <f>I7-SUM(I8:I17)</f>
        <v>0</v>
      </c>
      <c r="K18" s="590">
        <v>974</v>
      </c>
      <c r="L18" s="590">
        <v>277</v>
      </c>
      <c r="M18" s="590"/>
      <c r="N18" s="590">
        <v>4000</v>
      </c>
      <c r="O18" s="590">
        <v>1132</v>
      </c>
      <c r="P18" s="590"/>
      <c r="Q18" s="590">
        <v>3775</v>
      </c>
      <c r="R18" s="590">
        <v>1122</v>
      </c>
      <c r="S18" s="590"/>
      <c r="T18" s="590">
        <v>3467</v>
      </c>
      <c r="U18" s="590">
        <v>1190</v>
      </c>
      <c r="V18" s="590"/>
      <c r="W18" s="590">
        <v>2986</v>
      </c>
      <c r="X18" s="590">
        <v>1085</v>
      </c>
      <c r="Y18" s="590"/>
      <c r="Z18" s="590">
        <v>2262</v>
      </c>
      <c r="AA18" s="590">
        <v>908</v>
      </c>
      <c r="AB18" s="590"/>
      <c r="AC18" s="590">
        <v>1703</v>
      </c>
      <c r="AD18" s="590">
        <v>684</v>
      </c>
      <c r="AE18" s="590"/>
      <c r="AF18" s="590">
        <v>1234</v>
      </c>
      <c r="AG18" s="590">
        <v>477</v>
      </c>
      <c r="AH18" s="590"/>
      <c r="AI18" s="590">
        <v>798</v>
      </c>
      <c r="AJ18" s="590">
        <v>257</v>
      </c>
      <c r="AK18" s="590"/>
      <c r="AL18" s="590">
        <v>352</v>
      </c>
      <c r="AM18" s="590">
        <v>101</v>
      </c>
      <c r="AN18" s="590"/>
      <c r="AO18" s="590">
        <v>97</v>
      </c>
      <c r="AP18" s="590">
        <v>25</v>
      </c>
      <c r="AQ18" s="590"/>
      <c r="AR18" s="590">
        <v>39</v>
      </c>
      <c r="AS18" s="590">
        <v>6</v>
      </c>
      <c r="AT18" s="590"/>
      <c r="AU18" s="590">
        <v>8</v>
      </c>
      <c r="AV18" s="590">
        <v>2</v>
      </c>
      <c r="BD18" s="134"/>
      <c r="BE18" s="135"/>
      <c r="BF18" s="134"/>
      <c r="BG18" s="135"/>
      <c r="BH18" s="134"/>
      <c r="BI18" s="135"/>
      <c r="BJ18" s="134"/>
      <c r="BK18" s="135"/>
      <c r="BL18" s="136"/>
      <c r="BM18" s="135"/>
      <c r="BU18" s="135"/>
    </row>
    <row r="19" spans="1:48" s="26" customFormat="1" ht="13.5" customHeight="1">
      <c r="A19" s="591" t="s">
        <v>386</v>
      </c>
      <c r="B19" s="591"/>
      <c r="C19" s="591"/>
      <c r="D19" s="591"/>
      <c r="E19" s="591"/>
      <c r="F19" s="591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</row>
    <row r="20" spans="1:48" s="26" customFormat="1" ht="12">
      <c r="A20" s="582" t="s">
        <v>387</v>
      </c>
      <c r="B20" s="582"/>
      <c r="C20" s="582"/>
      <c r="D20" s="582"/>
      <c r="E20" s="582"/>
      <c r="F20" s="582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</row>
    <row r="21" spans="1:48" ht="12.75">
      <c r="A21" s="592" t="s">
        <v>371</v>
      </c>
      <c r="B21" s="592"/>
      <c r="C21" s="592"/>
      <c r="D21" s="592"/>
      <c r="E21" s="592"/>
      <c r="F21" s="592"/>
      <c r="G21" s="464"/>
      <c r="H21" s="464"/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4"/>
      <c r="T21" s="464"/>
      <c r="U21" s="464"/>
      <c r="V21" s="464"/>
      <c r="W21" s="464"/>
      <c r="X21" s="464"/>
      <c r="Y21" s="464"/>
      <c r="Z21" s="464"/>
      <c r="AA21" s="464"/>
      <c r="AB21" s="464"/>
      <c r="AC21" s="464"/>
      <c r="AD21" s="464"/>
      <c r="AE21" s="464"/>
      <c r="AF21" s="464"/>
      <c r="AG21" s="464"/>
      <c r="AH21" s="464"/>
      <c r="AI21" s="464"/>
      <c r="AJ21" s="464"/>
      <c r="AK21" s="464"/>
      <c r="AL21" s="464"/>
      <c r="AM21" s="464"/>
      <c r="AN21" s="464"/>
      <c r="AO21" s="464"/>
      <c r="AP21" s="464"/>
      <c r="AQ21" s="141"/>
      <c r="AR21" s="141"/>
      <c r="AS21" s="141"/>
      <c r="AT21" s="141"/>
      <c r="AU21" s="141"/>
      <c r="AV21" s="141"/>
    </row>
    <row r="22" spans="1:48" ht="12.75">
      <c r="A22" s="582" t="s">
        <v>536</v>
      </c>
      <c r="B22" s="582"/>
      <c r="C22" s="582"/>
      <c r="D22" s="582"/>
      <c r="E22" s="582"/>
      <c r="F22" s="582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</row>
    <row r="23" spans="1:48" ht="12.75">
      <c r="A23" s="4"/>
      <c r="B23" s="4"/>
      <c r="C23" s="254"/>
      <c r="D23" s="254"/>
      <c r="E23" s="254"/>
      <c r="F23" s="254"/>
      <c r="G23" s="254"/>
      <c r="H23" s="254"/>
      <c r="I23" s="4"/>
      <c r="J23" s="4"/>
      <c r="K23" s="399"/>
      <c r="L23" s="68"/>
      <c r="M23" s="4"/>
      <c r="N23" s="4"/>
      <c r="O23" s="4"/>
      <c r="P23" s="2"/>
      <c r="Q23" s="2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12.75">
      <c r="A24" s="2"/>
      <c r="B24" s="2"/>
      <c r="C24" s="84"/>
      <c r="D24" s="84"/>
      <c r="E24" s="84"/>
      <c r="F24" s="84"/>
      <c r="G24" s="84"/>
      <c r="H24" s="8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3:48" ht="12.75"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</row>
    <row r="26" spans="3:48" ht="12.75"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</row>
    <row r="27" spans="6:14" ht="12.75">
      <c r="F27" s="28"/>
      <c r="G27" s="28"/>
      <c r="H27" s="28"/>
      <c r="I27" s="27"/>
      <c r="J27" s="27"/>
      <c r="K27" s="27"/>
      <c r="L27" s="27"/>
      <c r="M27" s="27"/>
      <c r="N27" s="27"/>
    </row>
    <row r="28" spans="6:8" ht="12.75">
      <c r="F28" s="28"/>
      <c r="G28" s="28"/>
      <c r="H28" s="28"/>
    </row>
    <row r="29" spans="6:8" ht="12.75">
      <c r="F29" s="28"/>
      <c r="G29" s="28"/>
      <c r="H29" s="28"/>
    </row>
    <row r="30" spans="6:8" ht="12.75">
      <c r="F30" s="28"/>
      <c r="G30" s="28"/>
      <c r="H30" s="28"/>
    </row>
    <row r="31" spans="6:8" ht="12.75">
      <c r="F31" s="87"/>
      <c r="G31" s="87"/>
      <c r="H31" s="28"/>
    </row>
    <row r="32" spans="6:8" ht="12.75">
      <c r="F32" s="28"/>
      <c r="G32" s="28"/>
      <c r="H32" s="28"/>
    </row>
    <row r="33" spans="6:8" ht="12.75">
      <c r="F33" s="28"/>
      <c r="G33" s="28"/>
      <c r="H33" s="28"/>
    </row>
    <row r="34" spans="6:8" ht="12.75">
      <c r="F34" s="28"/>
      <c r="G34" s="28"/>
      <c r="H34" s="28"/>
    </row>
    <row r="35" spans="6:8" ht="12.75">
      <c r="F35" s="28"/>
      <c r="G35" s="28"/>
      <c r="H35" s="28"/>
    </row>
    <row r="36" spans="6:8" ht="12.75">
      <c r="F36" s="28"/>
      <c r="G36" s="28"/>
      <c r="H36" s="28"/>
    </row>
    <row r="37" spans="6:8" ht="12.75">
      <c r="F37" s="28"/>
      <c r="G37" s="28"/>
      <c r="H37" s="28"/>
    </row>
    <row r="38" spans="6:8" ht="12.75">
      <c r="F38" s="28"/>
      <c r="G38" s="28"/>
      <c r="H38" s="28"/>
    </row>
    <row r="39" spans="6:8" ht="12.75">
      <c r="F39" s="87"/>
      <c r="G39" s="87"/>
      <c r="H39" s="87"/>
    </row>
  </sheetData>
  <sheetProtection/>
  <mergeCells count="30">
    <mergeCell ref="A15:B15"/>
    <mergeCell ref="A16:B16"/>
    <mergeCell ref="A17:B17"/>
    <mergeCell ref="AR5:AS5"/>
    <mergeCell ref="Z5:AA5"/>
    <mergeCell ref="AC5:AD5"/>
    <mergeCell ref="AF5:AG5"/>
    <mergeCell ref="K5:L5"/>
    <mergeCell ref="A8:B8"/>
    <mergeCell ref="A9:B9"/>
    <mergeCell ref="T5:U5"/>
    <mergeCell ref="A2:AV2"/>
    <mergeCell ref="A14:B14"/>
    <mergeCell ref="A7:B7"/>
    <mergeCell ref="A5:B6"/>
    <mergeCell ref="C5:F5"/>
    <mergeCell ref="H5:I5"/>
    <mergeCell ref="AU5:AV5"/>
    <mergeCell ref="AL5:AM5"/>
    <mergeCell ref="AO5:AP5"/>
    <mergeCell ref="AI5:AJ5"/>
    <mergeCell ref="N5:O5"/>
    <mergeCell ref="Q5:R5"/>
    <mergeCell ref="A3:AV3"/>
    <mergeCell ref="A18:B18"/>
    <mergeCell ref="W5:X5"/>
    <mergeCell ref="A10:B10"/>
    <mergeCell ref="A11:B11"/>
    <mergeCell ref="A12:B12"/>
    <mergeCell ref="A13:B13"/>
  </mergeCells>
  <hyperlinks>
    <hyperlink ref="A1" location="índice!A1" display="Regresar"/>
  </hyperlinks>
  <printOptions horizontalCentered="1"/>
  <pageMargins left="0.2755905511811024" right="0.1968503937007874" top="0.3937007874015748" bottom="0" header="0" footer="0"/>
  <pageSetup horizontalDpi="300" verticalDpi="300" orientation="landscape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1"/>
  <sheetViews>
    <sheetView showGridLines="0" zoomScale="95" zoomScaleNormal="95" zoomScaleSheetLayoutView="58" zoomScalePageLayoutView="0" workbookViewId="0" topLeftCell="A1">
      <selection activeCell="A3" sqref="A3:AL3"/>
    </sheetView>
  </sheetViews>
  <sheetFormatPr defaultColWidth="11.421875" defaultRowHeight="12.75"/>
  <cols>
    <col min="1" max="1" width="19.8515625" style="1" customWidth="1"/>
    <col min="2" max="2" width="11.00390625" style="1" customWidth="1"/>
    <col min="3" max="3" width="2.421875" style="1" customWidth="1"/>
    <col min="4" max="5" width="9.140625" style="1" bestFit="1" customWidth="1"/>
    <col min="6" max="6" width="1.7109375" style="1" customWidth="1"/>
    <col min="7" max="7" width="9.00390625" style="1" customWidth="1"/>
    <col min="8" max="8" width="7.8515625" style="1" customWidth="1"/>
    <col min="9" max="9" width="2.57421875" style="1" customWidth="1"/>
    <col min="10" max="10" width="9.28125" style="1" customWidth="1"/>
    <col min="11" max="11" width="8.28125" style="1" customWidth="1"/>
    <col min="12" max="12" width="3.140625" style="1" customWidth="1"/>
    <col min="13" max="13" width="8.28125" style="1" customWidth="1"/>
    <col min="14" max="14" width="7.57421875" style="1" customWidth="1"/>
    <col min="15" max="15" width="2.140625" style="1" customWidth="1"/>
    <col min="16" max="16" width="7.8515625" style="1" customWidth="1"/>
    <col min="17" max="17" width="8.57421875" style="1" customWidth="1"/>
    <col min="18" max="18" width="2.57421875" style="1" customWidth="1"/>
    <col min="19" max="19" width="9.28125" style="1" customWidth="1"/>
    <col min="20" max="20" width="9.421875" style="1" customWidth="1"/>
    <col min="21" max="21" width="1.7109375" style="1" customWidth="1"/>
    <col min="22" max="22" width="9.7109375" style="1" customWidth="1"/>
    <col min="23" max="23" width="6.8515625" style="1" customWidth="1"/>
    <col min="24" max="24" width="1.8515625" style="1" customWidth="1"/>
    <col min="25" max="25" width="9.00390625" style="1" customWidth="1"/>
    <col min="26" max="26" width="7.8515625" style="1" customWidth="1"/>
    <col min="27" max="27" width="2.57421875" style="1" customWidth="1"/>
    <col min="28" max="28" width="8.8515625" style="1" customWidth="1"/>
    <col min="29" max="29" width="8.57421875" style="1" customWidth="1"/>
    <col min="30" max="30" width="2.8515625" style="1" customWidth="1"/>
    <col min="31" max="31" width="8.140625" style="1" customWidth="1"/>
    <col min="32" max="32" width="7.8515625" style="1" customWidth="1"/>
    <col min="33" max="33" width="3.28125" style="1" customWidth="1"/>
    <col min="34" max="34" width="9.421875" style="1" customWidth="1"/>
    <col min="35" max="35" width="6.57421875" style="1" customWidth="1"/>
    <col min="36" max="36" width="2.421875" style="1" customWidth="1"/>
    <col min="37" max="37" width="9.140625" style="1" customWidth="1"/>
    <col min="38" max="38" width="8.421875" style="1" customWidth="1"/>
    <col min="39" max="39" width="6.28125" style="1" customWidth="1"/>
    <col min="40" max="40" width="8.7109375" style="1" customWidth="1"/>
    <col min="41" max="41" width="9.00390625" style="1" customWidth="1"/>
    <col min="42" max="42" width="1.57421875" style="1" customWidth="1"/>
    <col min="43" max="43" width="7.57421875" style="1" customWidth="1"/>
    <col min="44" max="44" width="8.7109375" style="1" customWidth="1"/>
    <col min="45" max="45" width="2.140625" style="1" customWidth="1"/>
    <col min="46" max="46" width="9.140625" style="1" customWidth="1"/>
    <col min="47" max="47" width="6.00390625" style="1" customWidth="1"/>
    <col min="48" max="16384" width="11.421875" style="1" customWidth="1"/>
  </cols>
  <sheetData>
    <row r="1" spans="1:38" ht="12.75" customHeight="1">
      <c r="A1" s="466" t="s">
        <v>612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</row>
    <row r="2" spans="1:38" ht="12.75" customHeight="1">
      <c r="A2" s="776" t="s">
        <v>259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6"/>
      <c r="AK2" s="776"/>
      <c r="AL2" s="776"/>
    </row>
    <row r="3" spans="1:38" ht="12.75" customHeight="1">
      <c r="A3" s="777" t="s">
        <v>632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7"/>
      <c r="AJ3" s="777"/>
      <c r="AK3" s="777"/>
      <c r="AL3" s="777"/>
    </row>
    <row r="4" spans="1:38" ht="15.75" customHeight="1">
      <c r="A4" s="777"/>
      <c r="B4" s="777"/>
      <c r="C4" s="777"/>
      <c r="D4" s="777"/>
      <c r="E4" s="777"/>
      <c r="F4" s="777"/>
      <c r="G4" s="777"/>
      <c r="H4" s="777"/>
      <c r="I4" s="777"/>
      <c r="J4" s="777"/>
      <c r="K4" s="777"/>
      <c r="L4" s="777"/>
      <c r="M4" s="777"/>
      <c r="N4" s="777"/>
      <c r="O4" s="777"/>
      <c r="P4" s="777"/>
      <c r="Q4" s="777"/>
      <c r="R4" s="777"/>
      <c r="S4" s="777"/>
      <c r="T4" s="777"/>
      <c r="U4" s="777"/>
      <c r="V4" s="777"/>
      <c r="W4" s="777"/>
      <c r="X4" s="777"/>
      <c r="Y4" s="777"/>
      <c r="Z4" s="777"/>
      <c r="AA4" s="777"/>
      <c r="AB4" s="777"/>
      <c r="AC4" s="777"/>
      <c r="AD4" s="777"/>
      <c r="AE4" s="777"/>
      <c r="AF4" s="777"/>
      <c r="AG4" s="777"/>
      <c r="AH4" s="777"/>
      <c r="AI4" s="777"/>
      <c r="AJ4" s="777"/>
      <c r="AK4" s="777"/>
      <c r="AL4" s="777"/>
    </row>
    <row r="5" spans="1:38" s="17" customFormat="1" ht="12.75" customHeight="1" thickBot="1">
      <c r="A5" s="593"/>
      <c r="B5" s="593"/>
      <c r="C5" s="593"/>
      <c r="D5" s="593"/>
      <c r="E5" s="593"/>
      <c r="F5" s="593"/>
      <c r="G5" s="594"/>
      <c r="H5" s="594"/>
      <c r="I5" s="594"/>
      <c r="J5" s="594"/>
      <c r="K5" s="594"/>
      <c r="L5" s="594"/>
      <c r="M5" s="594"/>
      <c r="N5" s="594"/>
      <c r="O5" s="594"/>
      <c r="P5" s="594"/>
      <c r="Q5" s="594"/>
      <c r="R5" s="594"/>
      <c r="S5" s="594"/>
      <c r="T5" s="594"/>
      <c r="U5" s="594"/>
      <c r="V5" s="594"/>
      <c r="W5" s="594"/>
      <c r="X5" s="594"/>
      <c r="Y5" s="594"/>
      <c r="Z5" s="594"/>
      <c r="AA5" s="594"/>
      <c r="AB5" s="594"/>
      <c r="AC5" s="594"/>
      <c r="AD5" s="594"/>
      <c r="AE5" s="594"/>
      <c r="AF5" s="594"/>
      <c r="AG5" s="594"/>
      <c r="AH5" s="594"/>
      <c r="AI5" s="594"/>
      <c r="AJ5" s="594"/>
      <c r="AK5" s="595"/>
      <c r="AL5" s="595"/>
    </row>
    <row r="6" spans="1:38" s="23" customFormat="1" ht="74.25" customHeight="1">
      <c r="A6" s="743" t="s">
        <v>432</v>
      </c>
      <c r="B6" s="775" t="s">
        <v>368</v>
      </c>
      <c r="C6" s="775"/>
      <c r="D6" s="775"/>
      <c r="E6" s="775"/>
      <c r="F6" s="586"/>
      <c r="G6" s="778" t="s">
        <v>94</v>
      </c>
      <c r="H6" s="778"/>
      <c r="I6" s="596"/>
      <c r="J6" s="765" t="s">
        <v>512</v>
      </c>
      <c r="K6" s="765"/>
      <c r="L6" s="596"/>
      <c r="M6" s="778" t="s">
        <v>93</v>
      </c>
      <c r="N6" s="778"/>
      <c r="O6" s="596"/>
      <c r="P6" s="778" t="s">
        <v>96</v>
      </c>
      <c r="Q6" s="778"/>
      <c r="R6" s="596"/>
      <c r="S6" s="743" t="s">
        <v>97</v>
      </c>
      <c r="T6" s="743"/>
      <c r="U6" s="555"/>
      <c r="V6" s="765" t="s">
        <v>99</v>
      </c>
      <c r="W6" s="765"/>
      <c r="X6" s="511"/>
      <c r="Y6" s="765" t="s">
        <v>498</v>
      </c>
      <c r="Z6" s="765"/>
      <c r="AA6" s="511"/>
      <c r="AB6" s="778" t="s">
        <v>101</v>
      </c>
      <c r="AC6" s="778"/>
      <c r="AD6" s="596"/>
      <c r="AE6" s="778" t="s">
        <v>499</v>
      </c>
      <c r="AF6" s="778"/>
      <c r="AG6" s="596"/>
      <c r="AH6" s="778" t="s">
        <v>500</v>
      </c>
      <c r="AI6" s="778"/>
      <c r="AJ6" s="596"/>
      <c r="AK6" s="765" t="s">
        <v>107</v>
      </c>
      <c r="AL6" s="765"/>
    </row>
    <row r="7" spans="1:38" s="23" customFormat="1" ht="18.75" customHeight="1">
      <c r="A7" s="764"/>
      <c r="B7" s="547" t="s">
        <v>423</v>
      </c>
      <c r="C7" s="548"/>
      <c r="D7" s="547" t="s">
        <v>91</v>
      </c>
      <c r="E7" s="547" t="s">
        <v>73</v>
      </c>
      <c r="F7" s="548"/>
      <c r="G7" s="589" t="s">
        <v>72</v>
      </c>
      <c r="H7" s="589" t="s">
        <v>73</v>
      </c>
      <c r="I7" s="588"/>
      <c r="J7" s="589" t="s">
        <v>72</v>
      </c>
      <c r="K7" s="589" t="s">
        <v>73</v>
      </c>
      <c r="L7" s="588"/>
      <c r="M7" s="589" t="s">
        <v>72</v>
      </c>
      <c r="N7" s="589" t="s">
        <v>73</v>
      </c>
      <c r="O7" s="588"/>
      <c r="P7" s="589" t="s">
        <v>72</v>
      </c>
      <c r="Q7" s="589" t="s">
        <v>73</v>
      </c>
      <c r="R7" s="588"/>
      <c r="S7" s="589" t="s">
        <v>72</v>
      </c>
      <c r="T7" s="589" t="s">
        <v>73</v>
      </c>
      <c r="U7" s="588"/>
      <c r="V7" s="589" t="s">
        <v>72</v>
      </c>
      <c r="W7" s="589" t="s">
        <v>73</v>
      </c>
      <c r="X7" s="588"/>
      <c r="Y7" s="589" t="s">
        <v>72</v>
      </c>
      <c r="Z7" s="589" t="s">
        <v>73</v>
      </c>
      <c r="AA7" s="588"/>
      <c r="AB7" s="589" t="s">
        <v>72</v>
      </c>
      <c r="AC7" s="589" t="s">
        <v>73</v>
      </c>
      <c r="AD7" s="588"/>
      <c r="AE7" s="589" t="s">
        <v>72</v>
      </c>
      <c r="AF7" s="589" t="s">
        <v>73</v>
      </c>
      <c r="AG7" s="588"/>
      <c r="AH7" s="589" t="s">
        <v>72</v>
      </c>
      <c r="AI7" s="589" t="s">
        <v>73</v>
      </c>
      <c r="AJ7" s="588"/>
      <c r="AK7" s="589" t="s">
        <v>72</v>
      </c>
      <c r="AL7" s="589" t="s">
        <v>73</v>
      </c>
    </row>
    <row r="8" spans="1:38" s="2" customFormat="1" ht="13.5" customHeight="1">
      <c r="A8" s="145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</row>
    <row r="9" spans="1:38" s="2" customFormat="1" ht="13.5" customHeight="1">
      <c r="A9" s="167" t="s">
        <v>435</v>
      </c>
      <c r="B9" s="149">
        <v>422043</v>
      </c>
      <c r="C9" s="149"/>
      <c r="D9" s="149">
        <v>300020</v>
      </c>
      <c r="E9" s="149">
        <v>117550</v>
      </c>
      <c r="F9" s="149"/>
      <c r="G9" s="149">
        <v>38239</v>
      </c>
      <c r="H9" s="149">
        <v>14816</v>
      </c>
      <c r="I9" s="149"/>
      <c r="J9" s="149">
        <v>16180</v>
      </c>
      <c r="K9" s="149">
        <v>17374</v>
      </c>
      <c r="L9" s="149"/>
      <c r="M9" s="149">
        <v>26934</v>
      </c>
      <c r="N9" s="149">
        <v>3940</v>
      </c>
      <c r="O9" s="149"/>
      <c r="P9" s="149">
        <v>15713</v>
      </c>
      <c r="Q9" s="149">
        <v>4771</v>
      </c>
      <c r="R9" s="149"/>
      <c r="S9" s="149">
        <v>5181</v>
      </c>
      <c r="T9" s="149">
        <v>10403</v>
      </c>
      <c r="U9" s="149"/>
      <c r="V9" s="149">
        <v>5683</v>
      </c>
      <c r="W9" s="149">
        <v>7555</v>
      </c>
      <c r="X9" s="149"/>
      <c r="Y9" s="149">
        <v>8973</v>
      </c>
      <c r="Z9" s="149">
        <v>3589</v>
      </c>
      <c r="AA9" s="149"/>
      <c r="AB9" s="149">
        <v>11411</v>
      </c>
      <c r="AC9" s="149">
        <v>139</v>
      </c>
      <c r="AD9" s="149"/>
      <c r="AE9" s="149">
        <v>11025</v>
      </c>
      <c r="AF9" s="149">
        <v>135</v>
      </c>
      <c r="AG9" s="149"/>
      <c r="AH9" s="149">
        <v>10739</v>
      </c>
      <c r="AI9" s="149">
        <v>358</v>
      </c>
      <c r="AJ9" s="149"/>
      <c r="AK9" s="149">
        <f>D9-SUM(G9,J9,M9,P9,S9,V9,Y9,AB9,AE9,AH9)</f>
        <v>149942</v>
      </c>
      <c r="AL9" s="149">
        <f>E9-SUM(H9,K9,N9,Q9,T9,W9,Z9,AC9,AF9,AI9)</f>
        <v>54470</v>
      </c>
    </row>
    <row r="10" spans="1:38" s="2" customFormat="1" ht="13.5" customHeight="1">
      <c r="A10" s="142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9" s="2" customFormat="1" ht="13.5" customHeight="1">
      <c r="A11" s="150" t="s">
        <v>10</v>
      </c>
      <c r="B11" s="149">
        <v>5867</v>
      </c>
      <c r="C11" s="149"/>
      <c r="D11" s="149">
        <v>4084</v>
      </c>
      <c r="E11" s="149">
        <v>1731</v>
      </c>
      <c r="F11" s="149"/>
      <c r="G11" s="149">
        <v>715</v>
      </c>
      <c r="H11" s="149">
        <v>269</v>
      </c>
      <c r="I11" s="149"/>
      <c r="J11" s="149">
        <v>84</v>
      </c>
      <c r="K11" s="149">
        <v>179</v>
      </c>
      <c r="L11" s="149"/>
      <c r="M11" s="149">
        <v>1347</v>
      </c>
      <c r="N11" s="149">
        <v>461</v>
      </c>
      <c r="O11" s="149"/>
      <c r="P11" s="149">
        <v>113</v>
      </c>
      <c r="Q11" s="149">
        <v>34</v>
      </c>
      <c r="R11" s="149"/>
      <c r="S11" s="149">
        <v>37</v>
      </c>
      <c r="T11" s="149">
        <v>110</v>
      </c>
      <c r="U11" s="149"/>
      <c r="V11" s="149">
        <v>25</v>
      </c>
      <c r="W11" s="149">
        <v>62</v>
      </c>
      <c r="X11" s="149"/>
      <c r="Y11" s="149">
        <v>129</v>
      </c>
      <c r="Z11" s="149">
        <v>84</v>
      </c>
      <c r="AA11" s="149"/>
      <c r="AB11" s="149">
        <v>148</v>
      </c>
      <c r="AC11" s="149">
        <v>1</v>
      </c>
      <c r="AD11" s="149"/>
      <c r="AE11" s="149">
        <v>92</v>
      </c>
      <c r="AF11" s="149"/>
      <c r="AG11" s="149"/>
      <c r="AH11" s="149">
        <v>68</v>
      </c>
      <c r="AI11" s="149">
        <v>2</v>
      </c>
      <c r="AJ11" s="149"/>
      <c r="AK11" s="149">
        <f>D11-SUM(G11,J11,M11,P11,S11,V11,Y11,AB11,AE11,AH11)</f>
        <v>1326</v>
      </c>
      <c r="AL11" s="149">
        <f>E11-SUM(H11,K11,N11,Q11,T11,W11,Z11,AC11,AF11,AI11)</f>
        <v>529</v>
      </c>
      <c r="AM11" s="24"/>
    </row>
    <row r="12" spans="1:39" s="2" customFormat="1" ht="13.5" customHeight="1">
      <c r="A12" s="150" t="s">
        <v>11</v>
      </c>
      <c r="B12" s="149">
        <v>22486</v>
      </c>
      <c r="C12" s="149"/>
      <c r="D12" s="149">
        <v>16030</v>
      </c>
      <c r="E12" s="149">
        <v>6334</v>
      </c>
      <c r="F12" s="149"/>
      <c r="G12" s="149">
        <v>3019</v>
      </c>
      <c r="H12" s="149">
        <v>1203</v>
      </c>
      <c r="I12" s="149"/>
      <c r="J12" s="149">
        <v>678</v>
      </c>
      <c r="K12" s="149">
        <v>684</v>
      </c>
      <c r="L12" s="149"/>
      <c r="M12" s="149">
        <v>314</v>
      </c>
      <c r="N12" s="149">
        <v>9</v>
      </c>
      <c r="O12" s="149"/>
      <c r="P12" s="149">
        <v>1028</v>
      </c>
      <c r="Q12" s="149">
        <v>340</v>
      </c>
      <c r="R12" s="149"/>
      <c r="S12" s="149">
        <v>416</v>
      </c>
      <c r="T12" s="149">
        <v>424</v>
      </c>
      <c r="U12" s="149"/>
      <c r="V12" s="149">
        <v>399</v>
      </c>
      <c r="W12" s="149">
        <v>321</v>
      </c>
      <c r="X12" s="149"/>
      <c r="Y12" s="149">
        <v>314</v>
      </c>
      <c r="Z12" s="149">
        <v>226</v>
      </c>
      <c r="AA12" s="149"/>
      <c r="AB12" s="149">
        <v>454</v>
      </c>
      <c r="AC12" s="149">
        <v>4</v>
      </c>
      <c r="AD12" s="149"/>
      <c r="AE12" s="149">
        <v>601</v>
      </c>
      <c r="AF12" s="149">
        <v>7</v>
      </c>
      <c r="AG12" s="149"/>
      <c r="AH12" s="149">
        <v>756</v>
      </c>
      <c r="AI12" s="149">
        <v>11</v>
      </c>
      <c r="AJ12" s="149"/>
      <c r="AK12" s="149">
        <f aca="true" t="shared" si="0" ref="AK12:AL45">D12-SUM(G12,J12,M12,P12,S12,V12,Y12,AB12,AE12,AH12)</f>
        <v>8051</v>
      </c>
      <c r="AL12" s="149">
        <f t="shared" si="0"/>
        <v>3105</v>
      </c>
      <c r="AM12" s="24"/>
    </row>
    <row r="13" spans="1:39" s="2" customFormat="1" ht="13.5" customHeight="1">
      <c r="A13" s="150" t="s">
        <v>12</v>
      </c>
      <c r="B13" s="149">
        <v>4583</v>
      </c>
      <c r="C13" s="149"/>
      <c r="D13" s="149">
        <v>3329</v>
      </c>
      <c r="E13" s="149">
        <v>1225</v>
      </c>
      <c r="F13" s="149"/>
      <c r="G13" s="149">
        <v>225</v>
      </c>
      <c r="H13" s="149">
        <v>38</v>
      </c>
      <c r="I13" s="149"/>
      <c r="J13" s="149">
        <v>113</v>
      </c>
      <c r="K13" s="149">
        <v>117</v>
      </c>
      <c r="L13" s="149"/>
      <c r="M13" s="149">
        <v>203</v>
      </c>
      <c r="N13" s="149">
        <v>10</v>
      </c>
      <c r="O13" s="149"/>
      <c r="P13" s="149">
        <v>6</v>
      </c>
      <c r="Q13" s="149">
        <v>1</v>
      </c>
      <c r="R13" s="149"/>
      <c r="S13" s="149">
        <v>109</v>
      </c>
      <c r="T13" s="149">
        <v>288</v>
      </c>
      <c r="U13" s="149"/>
      <c r="V13" s="149">
        <v>122</v>
      </c>
      <c r="W13" s="149">
        <v>175</v>
      </c>
      <c r="X13" s="149"/>
      <c r="Y13" s="149">
        <v>6</v>
      </c>
      <c r="Z13" s="149">
        <v>9</v>
      </c>
      <c r="AA13" s="149"/>
      <c r="AB13" s="149">
        <v>94</v>
      </c>
      <c r="AC13" s="149">
        <v>1</v>
      </c>
      <c r="AD13" s="149"/>
      <c r="AE13" s="149">
        <v>262</v>
      </c>
      <c r="AF13" s="149">
        <v>3</v>
      </c>
      <c r="AG13" s="149"/>
      <c r="AH13" s="149">
        <v>80</v>
      </c>
      <c r="AI13" s="149">
        <v>3</v>
      </c>
      <c r="AJ13" s="149"/>
      <c r="AK13" s="149">
        <f t="shared" si="0"/>
        <v>2109</v>
      </c>
      <c r="AL13" s="149">
        <f t="shared" si="0"/>
        <v>580</v>
      </c>
      <c r="AM13" s="24"/>
    </row>
    <row r="14" spans="1:39" s="2" customFormat="1" ht="13.5" customHeight="1">
      <c r="A14" s="150" t="s">
        <v>13</v>
      </c>
      <c r="B14" s="149">
        <v>2126</v>
      </c>
      <c r="C14" s="149"/>
      <c r="D14" s="149">
        <v>1633</v>
      </c>
      <c r="E14" s="149">
        <v>463</v>
      </c>
      <c r="F14" s="149"/>
      <c r="G14" s="149">
        <v>300</v>
      </c>
      <c r="H14" s="149">
        <v>77</v>
      </c>
      <c r="I14" s="149"/>
      <c r="J14" s="149">
        <v>88</v>
      </c>
      <c r="K14" s="149">
        <v>79</v>
      </c>
      <c r="L14" s="149"/>
      <c r="M14" s="149">
        <v>150</v>
      </c>
      <c r="N14" s="149">
        <v>12</v>
      </c>
      <c r="O14" s="149"/>
      <c r="P14" s="149">
        <v>13</v>
      </c>
      <c r="Q14" s="149"/>
      <c r="R14" s="149"/>
      <c r="S14" s="149">
        <v>37</v>
      </c>
      <c r="T14" s="149">
        <v>30</v>
      </c>
      <c r="U14" s="149"/>
      <c r="V14" s="149">
        <v>23</v>
      </c>
      <c r="W14" s="149">
        <v>36</v>
      </c>
      <c r="X14" s="149"/>
      <c r="Y14" s="149">
        <v>6</v>
      </c>
      <c r="Z14" s="149">
        <v>4</v>
      </c>
      <c r="AA14" s="149"/>
      <c r="AB14" s="149">
        <v>47</v>
      </c>
      <c r="AC14" s="149"/>
      <c r="AD14" s="149"/>
      <c r="AE14" s="149">
        <v>45</v>
      </c>
      <c r="AF14" s="149">
        <v>1</v>
      </c>
      <c r="AG14" s="149"/>
      <c r="AH14" s="149">
        <v>49</v>
      </c>
      <c r="AI14" s="149">
        <v>1</v>
      </c>
      <c r="AJ14" s="149"/>
      <c r="AK14" s="149">
        <f t="shared" si="0"/>
        <v>875</v>
      </c>
      <c r="AL14" s="149">
        <f t="shared" si="0"/>
        <v>223</v>
      </c>
      <c r="AM14" s="24"/>
    </row>
    <row r="15" spans="1:39" s="2" customFormat="1" ht="13.5" customHeight="1">
      <c r="A15" s="150" t="s">
        <v>14</v>
      </c>
      <c r="B15" s="149">
        <v>16659</v>
      </c>
      <c r="C15" s="149"/>
      <c r="D15" s="149">
        <v>12479</v>
      </c>
      <c r="E15" s="149">
        <v>4076</v>
      </c>
      <c r="F15" s="149"/>
      <c r="G15" s="149">
        <v>664</v>
      </c>
      <c r="H15" s="149">
        <v>221</v>
      </c>
      <c r="I15" s="149"/>
      <c r="J15" s="149">
        <v>407</v>
      </c>
      <c r="K15" s="149">
        <v>609</v>
      </c>
      <c r="L15" s="149"/>
      <c r="M15" s="149">
        <v>984</v>
      </c>
      <c r="N15" s="149">
        <v>43</v>
      </c>
      <c r="O15" s="149"/>
      <c r="P15" s="149">
        <v>1938</v>
      </c>
      <c r="Q15" s="149">
        <v>445</v>
      </c>
      <c r="R15" s="149"/>
      <c r="S15" s="149">
        <v>147</v>
      </c>
      <c r="T15" s="149">
        <v>366</v>
      </c>
      <c r="U15" s="149"/>
      <c r="V15" s="149">
        <v>168</v>
      </c>
      <c r="W15" s="149">
        <v>332</v>
      </c>
      <c r="X15" s="149"/>
      <c r="Y15" s="149">
        <v>63</v>
      </c>
      <c r="Z15" s="149">
        <v>31</v>
      </c>
      <c r="AA15" s="149"/>
      <c r="AB15" s="149">
        <v>586</v>
      </c>
      <c r="AC15" s="149">
        <v>9</v>
      </c>
      <c r="AD15" s="149"/>
      <c r="AE15" s="149">
        <v>589</v>
      </c>
      <c r="AF15" s="149">
        <v>6</v>
      </c>
      <c r="AG15" s="149"/>
      <c r="AH15" s="149">
        <v>349</v>
      </c>
      <c r="AI15" s="149">
        <v>7</v>
      </c>
      <c r="AJ15" s="149"/>
      <c r="AK15" s="149">
        <f t="shared" si="0"/>
        <v>6584</v>
      </c>
      <c r="AL15" s="149">
        <f t="shared" si="0"/>
        <v>2007</v>
      </c>
      <c r="AM15" s="24"/>
    </row>
    <row r="16" spans="1:38" s="2" customFormat="1" ht="13.5" customHeight="1">
      <c r="A16" s="150" t="s">
        <v>15</v>
      </c>
      <c r="B16" s="149">
        <v>5142</v>
      </c>
      <c r="C16" s="149"/>
      <c r="D16" s="149">
        <v>4033</v>
      </c>
      <c r="E16" s="149">
        <v>963</v>
      </c>
      <c r="F16" s="149"/>
      <c r="G16" s="149">
        <v>249</v>
      </c>
      <c r="H16" s="149">
        <v>78</v>
      </c>
      <c r="I16" s="149"/>
      <c r="J16" s="149">
        <v>112</v>
      </c>
      <c r="K16" s="149">
        <v>149</v>
      </c>
      <c r="L16" s="149"/>
      <c r="M16" s="149">
        <v>845</v>
      </c>
      <c r="N16" s="149">
        <v>53</v>
      </c>
      <c r="O16" s="149"/>
      <c r="P16" s="149">
        <v>47</v>
      </c>
      <c r="Q16" s="149">
        <v>27</v>
      </c>
      <c r="R16" s="149"/>
      <c r="S16" s="149">
        <v>26</v>
      </c>
      <c r="T16" s="149">
        <v>65</v>
      </c>
      <c r="U16" s="149"/>
      <c r="V16" s="149">
        <v>36</v>
      </c>
      <c r="W16" s="149">
        <v>77</v>
      </c>
      <c r="X16" s="149"/>
      <c r="Y16" s="149">
        <v>40</v>
      </c>
      <c r="Z16" s="149">
        <v>23</v>
      </c>
      <c r="AA16" s="149"/>
      <c r="AB16" s="149">
        <v>106</v>
      </c>
      <c r="AC16" s="149"/>
      <c r="AD16" s="149"/>
      <c r="AE16" s="149">
        <v>193</v>
      </c>
      <c r="AF16" s="149">
        <v>1</v>
      </c>
      <c r="AG16" s="149"/>
      <c r="AH16" s="149">
        <v>53</v>
      </c>
      <c r="AI16" s="149">
        <v>1</v>
      </c>
      <c r="AJ16" s="149"/>
      <c r="AK16" s="149">
        <f t="shared" si="0"/>
        <v>2326</v>
      </c>
      <c r="AL16" s="149">
        <f t="shared" si="0"/>
        <v>489</v>
      </c>
    </row>
    <row r="17" spans="1:39" s="2" customFormat="1" ht="13.5" customHeight="1">
      <c r="A17" s="150" t="s">
        <v>16</v>
      </c>
      <c r="B17" s="149">
        <v>3317</v>
      </c>
      <c r="C17" s="149"/>
      <c r="D17" s="149">
        <v>2304</v>
      </c>
      <c r="E17" s="149">
        <v>637</v>
      </c>
      <c r="F17" s="149"/>
      <c r="G17" s="149">
        <v>37</v>
      </c>
      <c r="H17" s="149">
        <v>9</v>
      </c>
      <c r="I17" s="149"/>
      <c r="J17" s="149">
        <v>120</v>
      </c>
      <c r="K17" s="149">
        <v>96</v>
      </c>
      <c r="L17" s="149"/>
      <c r="M17" s="149">
        <v>232</v>
      </c>
      <c r="N17" s="149">
        <v>6</v>
      </c>
      <c r="O17" s="149"/>
      <c r="P17" s="149">
        <v>12</v>
      </c>
      <c r="Q17" s="149">
        <v>2</v>
      </c>
      <c r="R17" s="149"/>
      <c r="S17" s="149">
        <v>26</v>
      </c>
      <c r="T17" s="149">
        <v>35</v>
      </c>
      <c r="U17" s="149"/>
      <c r="V17" s="149">
        <v>21</v>
      </c>
      <c r="W17" s="149">
        <v>27</v>
      </c>
      <c r="X17" s="149"/>
      <c r="Y17" s="149">
        <v>25</v>
      </c>
      <c r="Z17" s="149">
        <v>9</v>
      </c>
      <c r="AA17" s="149"/>
      <c r="AB17" s="149">
        <v>81</v>
      </c>
      <c r="AC17" s="149"/>
      <c r="AD17" s="149"/>
      <c r="AE17" s="149">
        <v>21</v>
      </c>
      <c r="AF17" s="149"/>
      <c r="AG17" s="149"/>
      <c r="AH17" s="149">
        <v>174</v>
      </c>
      <c r="AI17" s="149">
        <v>4</v>
      </c>
      <c r="AJ17" s="149"/>
      <c r="AK17" s="149">
        <f t="shared" si="0"/>
        <v>1555</v>
      </c>
      <c r="AL17" s="149">
        <f t="shared" si="0"/>
        <v>449</v>
      </c>
      <c r="AM17" s="24"/>
    </row>
    <row r="18" spans="1:39" s="2" customFormat="1" ht="13.5" customHeight="1">
      <c r="A18" s="150" t="s">
        <v>17</v>
      </c>
      <c r="B18" s="149">
        <v>15851</v>
      </c>
      <c r="C18" s="149"/>
      <c r="D18" s="149">
        <v>10682</v>
      </c>
      <c r="E18" s="149">
        <v>4712</v>
      </c>
      <c r="F18" s="149"/>
      <c r="G18" s="149">
        <v>694</v>
      </c>
      <c r="H18" s="149">
        <v>318</v>
      </c>
      <c r="I18" s="149"/>
      <c r="J18" s="149">
        <v>647</v>
      </c>
      <c r="K18" s="149">
        <v>651</v>
      </c>
      <c r="L18" s="149"/>
      <c r="M18" s="149">
        <v>533</v>
      </c>
      <c r="N18" s="149">
        <v>25</v>
      </c>
      <c r="O18" s="149"/>
      <c r="P18" s="149">
        <v>446</v>
      </c>
      <c r="Q18" s="149">
        <v>133</v>
      </c>
      <c r="R18" s="149"/>
      <c r="S18" s="149">
        <v>145</v>
      </c>
      <c r="T18" s="149">
        <v>316</v>
      </c>
      <c r="U18" s="149"/>
      <c r="V18" s="149">
        <v>218</v>
      </c>
      <c r="W18" s="149">
        <v>318</v>
      </c>
      <c r="X18" s="149"/>
      <c r="Y18" s="149">
        <v>356</v>
      </c>
      <c r="Z18" s="149">
        <v>296</v>
      </c>
      <c r="AA18" s="149"/>
      <c r="AB18" s="149">
        <v>383</v>
      </c>
      <c r="AC18" s="149">
        <v>4</v>
      </c>
      <c r="AD18" s="149"/>
      <c r="AE18" s="149">
        <v>331</v>
      </c>
      <c r="AF18" s="149">
        <v>3</v>
      </c>
      <c r="AG18" s="149"/>
      <c r="AH18" s="149">
        <v>343</v>
      </c>
      <c r="AI18" s="149">
        <v>11</v>
      </c>
      <c r="AJ18" s="149"/>
      <c r="AK18" s="149">
        <f t="shared" si="0"/>
        <v>6586</v>
      </c>
      <c r="AL18" s="149">
        <f t="shared" si="0"/>
        <v>2637</v>
      </c>
      <c r="AM18" s="24"/>
    </row>
    <row r="19" spans="1:38" s="2" customFormat="1" ht="13.5" customHeight="1">
      <c r="A19" s="150" t="s">
        <v>18</v>
      </c>
      <c r="B19" s="149">
        <v>16559</v>
      </c>
      <c r="C19" s="149"/>
      <c r="D19" s="149">
        <v>10694</v>
      </c>
      <c r="E19" s="149">
        <v>5828</v>
      </c>
      <c r="F19" s="149"/>
      <c r="G19" s="149">
        <v>1775</v>
      </c>
      <c r="H19" s="149">
        <v>821</v>
      </c>
      <c r="I19" s="149"/>
      <c r="J19" s="149">
        <v>740</v>
      </c>
      <c r="K19" s="149">
        <v>896</v>
      </c>
      <c r="L19" s="149"/>
      <c r="M19" s="149">
        <v>882</v>
      </c>
      <c r="N19" s="149">
        <v>99</v>
      </c>
      <c r="O19" s="149"/>
      <c r="P19" s="149">
        <v>337</v>
      </c>
      <c r="Q19" s="149">
        <v>96</v>
      </c>
      <c r="R19" s="149"/>
      <c r="S19" s="149">
        <v>238</v>
      </c>
      <c r="T19" s="149">
        <v>567</v>
      </c>
      <c r="U19" s="149"/>
      <c r="V19" s="149">
        <v>322</v>
      </c>
      <c r="W19" s="149">
        <v>429</v>
      </c>
      <c r="X19" s="149"/>
      <c r="Y19" s="149">
        <v>608</v>
      </c>
      <c r="Z19" s="149">
        <v>287</v>
      </c>
      <c r="AA19" s="149"/>
      <c r="AB19" s="149">
        <v>344</v>
      </c>
      <c r="AC19" s="149">
        <v>1</v>
      </c>
      <c r="AD19" s="149"/>
      <c r="AE19" s="149">
        <v>102</v>
      </c>
      <c r="AF19" s="149">
        <v>4</v>
      </c>
      <c r="AG19" s="149"/>
      <c r="AH19" s="149">
        <v>596</v>
      </c>
      <c r="AI19" s="149">
        <v>25</v>
      </c>
      <c r="AJ19" s="149"/>
      <c r="AK19" s="149">
        <f t="shared" si="0"/>
        <v>4750</v>
      </c>
      <c r="AL19" s="149">
        <f t="shared" si="0"/>
        <v>2603</v>
      </c>
    </row>
    <row r="20" spans="1:38" s="2" customFormat="1" ht="13.5" customHeight="1">
      <c r="A20" s="150" t="s">
        <v>49</v>
      </c>
      <c r="B20" s="149">
        <v>23814</v>
      </c>
      <c r="C20" s="149"/>
      <c r="D20" s="149">
        <v>14673</v>
      </c>
      <c r="E20" s="149">
        <v>9029</v>
      </c>
      <c r="F20" s="149"/>
      <c r="G20" s="149">
        <v>3362</v>
      </c>
      <c r="H20" s="149">
        <v>1520</v>
      </c>
      <c r="I20" s="149"/>
      <c r="J20" s="149">
        <v>1127</v>
      </c>
      <c r="K20" s="149">
        <v>1285</v>
      </c>
      <c r="L20" s="149"/>
      <c r="M20" s="149">
        <v>561</v>
      </c>
      <c r="N20" s="149">
        <v>94</v>
      </c>
      <c r="O20" s="149"/>
      <c r="P20" s="149">
        <v>196</v>
      </c>
      <c r="Q20" s="149">
        <v>50</v>
      </c>
      <c r="R20" s="149"/>
      <c r="S20" s="149">
        <v>377</v>
      </c>
      <c r="T20" s="149">
        <v>1013</v>
      </c>
      <c r="U20" s="149"/>
      <c r="V20" s="149">
        <v>626</v>
      </c>
      <c r="W20" s="149">
        <v>772</v>
      </c>
      <c r="X20" s="149"/>
      <c r="Y20" s="149">
        <v>379</v>
      </c>
      <c r="Z20" s="149">
        <v>182</v>
      </c>
      <c r="AA20" s="149"/>
      <c r="AB20" s="149">
        <v>415</v>
      </c>
      <c r="AC20" s="149">
        <v>9</v>
      </c>
      <c r="AD20" s="149"/>
      <c r="AE20" s="149">
        <v>244</v>
      </c>
      <c r="AF20" s="149"/>
      <c r="AG20" s="149"/>
      <c r="AH20" s="149">
        <v>953</v>
      </c>
      <c r="AI20" s="149">
        <v>30</v>
      </c>
      <c r="AJ20" s="149"/>
      <c r="AK20" s="149">
        <f t="shared" si="0"/>
        <v>6433</v>
      </c>
      <c r="AL20" s="149">
        <f t="shared" si="0"/>
        <v>4074</v>
      </c>
    </row>
    <row r="21" spans="1:38" s="2" customFormat="1" ht="13.5" customHeight="1">
      <c r="A21" s="150" t="s">
        <v>20</v>
      </c>
      <c r="B21" s="149">
        <v>5290</v>
      </c>
      <c r="C21" s="149"/>
      <c r="D21" s="149">
        <v>4196</v>
      </c>
      <c r="E21" s="149">
        <v>1072</v>
      </c>
      <c r="F21" s="149"/>
      <c r="G21" s="149">
        <v>510</v>
      </c>
      <c r="H21" s="149">
        <v>160</v>
      </c>
      <c r="I21" s="149"/>
      <c r="J21" s="149">
        <v>233</v>
      </c>
      <c r="K21" s="149">
        <v>156</v>
      </c>
      <c r="L21" s="149"/>
      <c r="M21" s="149">
        <v>379</v>
      </c>
      <c r="N21" s="149">
        <v>15</v>
      </c>
      <c r="O21" s="149"/>
      <c r="P21" s="149">
        <v>361</v>
      </c>
      <c r="Q21" s="149">
        <v>65</v>
      </c>
      <c r="R21" s="149"/>
      <c r="S21" s="149">
        <v>24</v>
      </c>
      <c r="T21" s="149">
        <v>34</v>
      </c>
      <c r="U21" s="149"/>
      <c r="V21" s="149">
        <v>29</v>
      </c>
      <c r="W21" s="149">
        <v>62</v>
      </c>
      <c r="X21" s="149"/>
      <c r="Y21" s="149">
        <v>19</v>
      </c>
      <c r="Z21" s="149">
        <v>5</v>
      </c>
      <c r="AA21" s="149"/>
      <c r="AB21" s="149">
        <v>219</v>
      </c>
      <c r="AC21" s="149">
        <v>4</v>
      </c>
      <c r="AD21" s="149"/>
      <c r="AE21" s="149">
        <v>184</v>
      </c>
      <c r="AF21" s="149">
        <v>4</v>
      </c>
      <c r="AG21" s="149"/>
      <c r="AH21" s="149">
        <v>109</v>
      </c>
      <c r="AI21" s="149">
        <v>1</v>
      </c>
      <c r="AJ21" s="149"/>
      <c r="AK21" s="149">
        <f t="shared" si="0"/>
        <v>2129</v>
      </c>
      <c r="AL21" s="149">
        <f t="shared" si="0"/>
        <v>566</v>
      </c>
    </row>
    <row r="22" spans="1:38" s="2" customFormat="1" ht="13.5" customHeight="1">
      <c r="A22" s="150" t="s">
        <v>21</v>
      </c>
      <c r="B22" s="149">
        <v>16712</v>
      </c>
      <c r="C22" s="149"/>
      <c r="D22" s="149">
        <v>12159</v>
      </c>
      <c r="E22" s="149">
        <v>4482</v>
      </c>
      <c r="F22" s="149"/>
      <c r="G22" s="149">
        <v>1893</v>
      </c>
      <c r="H22" s="149">
        <v>651</v>
      </c>
      <c r="I22" s="149"/>
      <c r="J22" s="149">
        <v>665</v>
      </c>
      <c r="K22" s="149">
        <v>725</v>
      </c>
      <c r="L22" s="149"/>
      <c r="M22" s="149">
        <v>909</v>
      </c>
      <c r="N22" s="149">
        <v>115</v>
      </c>
      <c r="O22" s="149"/>
      <c r="P22" s="149">
        <v>400</v>
      </c>
      <c r="Q22" s="149">
        <v>130</v>
      </c>
      <c r="R22" s="149"/>
      <c r="S22" s="149">
        <v>119</v>
      </c>
      <c r="T22" s="149">
        <v>385</v>
      </c>
      <c r="U22" s="149"/>
      <c r="V22" s="149">
        <v>105</v>
      </c>
      <c r="W22" s="149">
        <v>193</v>
      </c>
      <c r="X22" s="149"/>
      <c r="Y22" s="149">
        <v>141</v>
      </c>
      <c r="Z22" s="149">
        <v>77</v>
      </c>
      <c r="AA22" s="149"/>
      <c r="AB22" s="149">
        <v>543</v>
      </c>
      <c r="AC22" s="149">
        <v>5</v>
      </c>
      <c r="AD22" s="149"/>
      <c r="AE22" s="149">
        <v>454</v>
      </c>
      <c r="AF22" s="149">
        <v>9</v>
      </c>
      <c r="AG22" s="149"/>
      <c r="AH22" s="149">
        <v>371</v>
      </c>
      <c r="AI22" s="149">
        <v>11</v>
      </c>
      <c r="AJ22" s="149"/>
      <c r="AK22" s="149">
        <f t="shared" si="0"/>
        <v>6559</v>
      </c>
      <c r="AL22" s="149">
        <f t="shared" si="0"/>
        <v>2181</v>
      </c>
    </row>
    <row r="23" spans="1:38" s="2" customFormat="1" ht="13.5" customHeight="1">
      <c r="A23" s="150" t="s">
        <v>22</v>
      </c>
      <c r="B23" s="149">
        <v>4655</v>
      </c>
      <c r="C23" s="149"/>
      <c r="D23" s="149">
        <v>3491</v>
      </c>
      <c r="E23" s="149">
        <v>1107</v>
      </c>
      <c r="F23" s="149"/>
      <c r="G23" s="149">
        <v>54</v>
      </c>
      <c r="H23" s="149">
        <v>9</v>
      </c>
      <c r="I23" s="149"/>
      <c r="J23" s="149">
        <v>283</v>
      </c>
      <c r="K23" s="149">
        <v>209</v>
      </c>
      <c r="L23" s="149"/>
      <c r="M23" s="149">
        <v>621</v>
      </c>
      <c r="N23" s="149">
        <v>65</v>
      </c>
      <c r="O23" s="149"/>
      <c r="P23" s="149">
        <v>54</v>
      </c>
      <c r="Q23" s="149">
        <v>16</v>
      </c>
      <c r="R23" s="149"/>
      <c r="S23" s="149">
        <v>105</v>
      </c>
      <c r="T23" s="149">
        <v>109</v>
      </c>
      <c r="U23" s="149"/>
      <c r="V23" s="149">
        <v>94</v>
      </c>
      <c r="W23" s="149">
        <v>119</v>
      </c>
      <c r="X23" s="149"/>
      <c r="Y23" s="149">
        <v>54</v>
      </c>
      <c r="Z23" s="149">
        <v>8</v>
      </c>
      <c r="AA23" s="149"/>
      <c r="AB23" s="149">
        <v>100</v>
      </c>
      <c r="AC23" s="149"/>
      <c r="AD23" s="149"/>
      <c r="AE23" s="149">
        <v>178</v>
      </c>
      <c r="AF23" s="149">
        <v>6</v>
      </c>
      <c r="AG23" s="149"/>
      <c r="AH23" s="149">
        <v>74</v>
      </c>
      <c r="AI23" s="149">
        <v>3</v>
      </c>
      <c r="AJ23" s="149"/>
      <c r="AK23" s="149">
        <f t="shared" si="0"/>
        <v>1874</v>
      </c>
      <c r="AL23" s="149">
        <f t="shared" si="0"/>
        <v>563</v>
      </c>
    </row>
    <row r="24" spans="1:38" s="2" customFormat="1" ht="13.5" customHeight="1">
      <c r="A24" s="150" t="s">
        <v>23</v>
      </c>
      <c r="B24" s="149">
        <v>6108</v>
      </c>
      <c r="C24" s="149"/>
      <c r="D24" s="149">
        <v>4649</v>
      </c>
      <c r="E24" s="149">
        <v>1424</v>
      </c>
      <c r="F24" s="149"/>
      <c r="G24" s="149">
        <v>199</v>
      </c>
      <c r="H24" s="149">
        <v>61</v>
      </c>
      <c r="I24" s="149"/>
      <c r="J24" s="149">
        <v>255</v>
      </c>
      <c r="K24" s="149">
        <v>202</v>
      </c>
      <c r="L24" s="149"/>
      <c r="M24" s="149">
        <v>256</v>
      </c>
      <c r="N24" s="149">
        <v>3</v>
      </c>
      <c r="O24" s="149"/>
      <c r="P24" s="149">
        <v>80</v>
      </c>
      <c r="Q24" s="149">
        <v>8</v>
      </c>
      <c r="R24" s="149"/>
      <c r="S24" s="149">
        <v>138</v>
      </c>
      <c r="T24" s="149">
        <v>156</v>
      </c>
      <c r="U24" s="149"/>
      <c r="V24" s="149">
        <v>35</v>
      </c>
      <c r="W24" s="149">
        <v>57</v>
      </c>
      <c r="X24" s="149"/>
      <c r="Y24" s="149">
        <v>210</v>
      </c>
      <c r="Z24" s="149">
        <v>47</v>
      </c>
      <c r="AA24" s="149"/>
      <c r="AB24" s="149">
        <v>194</v>
      </c>
      <c r="AC24" s="149">
        <v>2</v>
      </c>
      <c r="AD24" s="149"/>
      <c r="AE24" s="149">
        <v>226</v>
      </c>
      <c r="AF24" s="149">
        <v>4</v>
      </c>
      <c r="AG24" s="149"/>
      <c r="AH24" s="149">
        <v>102</v>
      </c>
      <c r="AI24" s="149">
        <v>7</v>
      </c>
      <c r="AJ24" s="149"/>
      <c r="AK24" s="149">
        <f t="shared" si="0"/>
        <v>2954</v>
      </c>
      <c r="AL24" s="149">
        <f t="shared" si="0"/>
        <v>877</v>
      </c>
    </row>
    <row r="25" spans="1:38" s="2" customFormat="1" ht="13.5" customHeight="1">
      <c r="A25" s="150" t="s">
        <v>24</v>
      </c>
      <c r="B25" s="149">
        <v>46164</v>
      </c>
      <c r="C25" s="149"/>
      <c r="D25" s="149">
        <v>32885</v>
      </c>
      <c r="E25" s="149">
        <v>13067</v>
      </c>
      <c r="F25" s="149"/>
      <c r="G25" s="149">
        <v>7145</v>
      </c>
      <c r="H25" s="149">
        <v>2902</v>
      </c>
      <c r="I25" s="149"/>
      <c r="J25" s="149">
        <v>1370</v>
      </c>
      <c r="K25" s="149">
        <v>1656</v>
      </c>
      <c r="L25" s="149"/>
      <c r="M25" s="149">
        <v>1314</v>
      </c>
      <c r="N25" s="149">
        <v>66</v>
      </c>
      <c r="O25" s="149"/>
      <c r="P25" s="149">
        <v>2322</v>
      </c>
      <c r="Q25" s="149">
        <v>801</v>
      </c>
      <c r="R25" s="149"/>
      <c r="S25" s="149">
        <v>527</v>
      </c>
      <c r="T25" s="149">
        <v>1285</v>
      </c>
      <c r="U25" s="149"/>
      <c r="V25" s="149">
        <v>449</v>
      </c>
      <c r="W25" s="149">
        <v>585</v>
      </c>
      <c r="X25" s="149"/>
      <c r="Y25" s="149">
        <v>764</v>
      </c>
      <c r="Z25" s="149">
        <v>256</v>
      </c>
      <c r="AA25" s="149"/>
      <c r="AB25" s="149">
        <v>1201</v>
      </c>
      <c r="AC25" s="149">
        <v>11</v>
      </c>
      <c r="AD25" s="149"/>
      <c r="AE25" s="149">
        <v>1719</v>
      </c>
      <c r="AF25" s="149">
        <v>20</v>
      </c>
      <c r="AG25" s="149"/>
      <c r="AH25" s="149">
        <v>1256</v>
      </c>
      <c r="AI25" s="149">
        <v>60</v>
      </c>
      <c r="AJ25" s="149"/>
      <c r="AK25" s="149">
        <f t="shared" si="0"/>
        <v>14818</v>
      </c>
      <c r="AL25" s="149">
        <f t="shared" si="0"/>
        <v>5425</v>
      </c>
    </row>
    <row r="26" spans="1:38" s="2" customFormat="1" ht="13.5" customHeight="1">
      <c r="A26" s="150" t="s">
        <v>25</v>
      </c>
      <c r="B26" s="149">
        <v>37474</v>
      </c>
      <c r="C26" s="149"/>
      <c r="D26" s="149">
        <v>26523</v>
      </c>
      <c r="E26" s="149">
        <v>10828</v>
      </c>
      <c r="F26" s="149"/>
      <c r="G26" s="149">
        <v>3772</v>
      </c>
      <c r="H26" s="149">
        <v>1569</v>
      </c>
      <c r="I26" s="149"/>
      <c r="J26" s="149">
        <v>1838</v>
      </c>
      <c r="K26" s="149">
        <v>1765</v>
      </c>
      <c r="L26" s="149"/>
      <c r="M26" s="149">
        <v>3441</v>
      </c>
      <c r="N26" s="149">
        <v>907</v>
      </c>
      <c r="O26" s="149"/>
      <c r="P26" s="149">
        <v>1325</v>
      </c>
      <c r="Q26" s="149">
        <v>335</v>
      </c>
      <c r="R26" s="149"/>
      <c r="S26" s="149">
        <v>345</v>
      </c>
      <c r="T26" s="149">
        <v>849</v>
      </c>
      <c r="U26" s="149"/>
      <c r="V26" s="149">
        <v>488</v>
      </c>
      <c r="W26" s="149">
        <v>542</v>
      </c>
      <c r="X26" s="149"/>
      <c r="Y26" s="149">
        <v>1233</v>
      </c>
      <c r="Z26" s="149">
        <v>531</v>
      </c>
      <c r="AA26" s="149"/>
      <c r="AB26" s="149">
        <v>1293</v>
      </c>
      <c r="AC26" s="149">
        <v>22</v>
      </c>
      <c r="AD26" s="149"/>
      <c r="AE26" s="149">
        <v>416</v>
      </c>
      <c r="AF26" s="149">
        <v>7</v>
      </c>
      <c r="AG26" s="149"/>
      <c r="AH26" s="149">
        <v>867</v>
      </c>
      <c r="AI26" s="149">
        <v>24</v>
      </c>
      <c r="AJ26" s="149"/>
      <c r="AK26" s="149">
        <f t="shared" si="0"/>
        <v>11505</v>
      </c>
      <c r="AL26" s="149">
        <f t="shared" si="0"/>
        <v>4277</v>
      </c>
    </row>
    <row r="27" spans="1:38" s="2" customFormat="1" ht="13.5" customHeight="1">
      <c r="A27" s="150" t="s">
        <v>26</v>
      </c>
      <c r="B27" s="149">
        <v>16179</v>
      </c>
      <c r="C27" s="149"/>
      <c r="D27" s="149">
        <v>11148</v>
      </c>
      <c r="E27" s="149">
        <v>4895</v>
      </c>
      <c r="F27" s="149"/>
      <c r="G27" s="149">
        <v>1878</v>
      </c>
      <c r="H27" s="149">
        <v>849</v>
      </c>
      <c r="I27" s="149"/>
      <c r="J27" s="149">
        <v>612</v>
      </c>
      <c r="K27" s="149">
        <v>640</v>
      </c>
      <c r="L27" s="149"/>
      <c r="M27" s="149">
        <v>1020</v>
      </c>
      <c r="N27" s="149">
        <v>227</v>
      </c>
      <c r="O27" s="149"/>
      <c r="P27" s="149">
        <v>875</v>
      </c>
      <c r="Q27" s="149">
        <v>271</v>
      </c>
      <c r="R27" s="149"/>
      <c r="S27" s="149">
        <v>152</v>
      </c>
      <c r="T27" s="149">
        <v>322</v>
      </c>
      <c r="U27" s="149"/>
      <c r="V27" s="149">
        <v>208</v>
      </c>
      <c r="W27" s="149">
        <v>339</v>
      </c>
      <c r="X27" s="149"/>
      <c r="Y27" s="149">
        <v>602</v>
      </c>
      <c r="Z27" s="149">
        <v>228</v>
      </c>
      <c r="AA27" s="149"/>
      <c r="AB27" s="149">
        <v>431</v>
      </c>
      <c r="AC27" s="149">
        <v>5</v>
      </c>
      <c r="AD27" s="149"/>
      <c r="AE27" s="149">
        <v>246</v>
      </c>
      <c r="AF27" s="149"/>
      <c r="AG27" s="149"/>
      <c r="AH27" s="149">
        <v>316</v>
      </c>
      <c r="AI27" s="149">
        <v>15</v>
      </c>
      <c r="AJ27" s="149"/>
      <c r="AK27" s="149">
        <f t="shared" si="0"/>
        <v>4808</v>
      </c>
      <c r="AL27" s="149">
        <f t="shared" si="0"/>
        <v>1999</v>
      </c>
    </row>
    <row r="28" spans="1:38" s="2" customFormat="1" ht="13.5" customHeight="1">
      <c r="A28" s="150" t="s">
        <v>27</v>
      </c>
      <c r="B28" s="149">
        <v>12087</v>
      </c>
      <c r="C28" s="149"/>
      <c r="D28" s="149">
        <v>9228</v>
      </c>
      <c r="E28" s="149">
        <v>2706</v>
      </c>
      <c r="F28" s="149"/>
      <c r="G28" s="149">
        <v>1070</v>
      </c>
      <c r="H28" s="149">
        <v>403</v>
      </c>
      <c r="I28" s="149"/>
      <c r="J28" s="149">
        <v>562</v>
      </c>
      <c r="K28" s="149">
        <v>470</v>
      </c>
      <c r="L28" s="149"/>
      <c r="M28" s="149">
        <v>1393</v>
      </c>
      <c r="N28" s="149">
        <v>151</v>
      </c>
      <c r="O28" s="149"/>
      <c r="P28" s="149">
        <v>103</v>
      </c>
      <c r="Q28" s="149">
        <v>9</v>
      </c>
      <c r="R28" s="149"/>
      <c r="S28" s="149">
        <v>50</v>
      </c>
      <c r="T28" s="149">
        <v>128</v>
      </c>
      <c r="U28" s="149"/>
      <c r="V28" s="149">
        <v>44</v>
      </c>
      <c r="W28" s="149">
        <v>94</v>
      </c>
      <c r="X28" s="149"/>
      <c r="Y28" s="149">
        <v>585</v>
      </c>
      <c r="Z28" s="149">
        <v>167</v>
      </c>
      <c r="AA28" s="149"/>
      <c r="AB28" s="149">
        <v>216</v>
      </c>
      <c r="AC28" s="149">
        <v>6</v>
      </c>
      <c r="AD28" s="149"/>
      <c r="AE28" s="149">
        <v>283</v>
      </c>
      <c r="AF28" s="149">
        <v>3</v>
      </c>
      <c r="AG28" s="149"/>
      <c r="AH28" s="149">
        <v>299</v>
      </c>
      <c r="AI28" s="149">
        <v>15</v>
      </c>
      <c r="AJ28" s="149"/>
      <c r="AK28" s="149">
        <f t="shared" si="0"/>
        <v>4623</v>
      </c>
      <c r="AL28" s="149">
        <f t="shared" si="0"/>
        <v>1260</v>
      </c>
    </row>
    <row r="29" spans="1:38" s="2" customFormat="1" ht="13.5" customHeight="1">
      <c r="A29" s="150" t="s">
        <v>28</v>
      </c>
      <c r="B29" s="149">
        <v>5522</v>
      </c>
      <c r="C29" s="149"/>
      <c r="D29" s="149">
        <v>3784</v>
      </c>
      <c r="E29" s="149">
        <v>1713</v>
      </c>
      <c r="F29" s="149"/>
      <c r="G29" s="149">
        <v>310</v>
      </c>
      <c r="H29" s="149">
        <v>79</v>
      </c>
      <c r="I29" s="149"/>
      <c r="J29" s="149">
        <v>241</v>
      </c>
      <c r="K29" s="149">
        <v>211</v>
      </c>
      <c r="L29" s="149"/>
      <c r="M29" s="149">
        <v>321</v>
      </c>
      <c r="N29" s="149">
        <v>46</v>
      </c>
      <c r="O29" s="149"/>
      <c r="P29" s="149">
        <v>49</v>
      </c>
      <c r="Q29" s="149">
        <v>15</v>
      </c>
      <c r="R29" s="149"/>
      <c r="S29" s="149">
        <v>100</v>
      </c>
      <c r="T29" s="149">
        <v>153</v>
      </c>
      <c r="U29" s="149"/>
      <c r="V29" s="149">
        <v>73</v>
      </c>
      <c r="W29" s="149">
        <v>98</v>
      </c>
      <c r="X29" s="149"/>
      <c r="Y29" s="149">
        <v>59</v>
      </c>
      <c r="Z29" s="149">
        <v>16</v>
      </c>
      <c r="AA29" s="149"/>
      <c r="AB29" s="149">
        <v>116</v>
      </c>
      <c r="AC29" s="149">
        <v>3</v>
      </c>
      <c r="AD29" s="149"/>
      <c r="AE29" s="149">
        <v>147</v>
      </c>
      <c r="AF29" s="149">
        <v>5</v>
      </c>
      <c r="AG29" s="149"/>
      <c r="AH29" s="149">
        <v>216</v>
      </c>
      <c r="AI29" s="149">
        <v>3</v>
      </c>
      <c r="AJ29" s="149"/>
      <c r="AK29" s="149">
        <f t="shared" si="0"/>
        <v>2152</v>
      </c>
      <c r="AL29" s="149">
        <f t="shared" si="0"/>
        <v>1084</v>
      </c>
    </row>
    <row r="30" spans="1:38" s="2" customFormat="1" ht="13.5" customHeight="1">
      <c r="A30" s="150" t="s">
        <v>29</v>
      </c>
      <c r="B30" s="149">
        <v>5748</v>
      </c>
      <c r="C30" s="149"/>
      <c r="D30" s="149">
        <v>4104</v>
      </c>
      <c r="E30" s="149">
        <v>1567</v>
      </c>
      <c r="F30" s="149"/>
      <c r="G30" s="149">
        <v>521</v>
      </c>
      <c r="H30" s="149">
        <v>160</v>
      </c>
      <c r="I30" s="149"/>
      <c r="J30" s="149">
        <v>169</v>
      </c>
      <c r="K30" s="149">
        <v>195</v>
      </c>
      <c r="L30" s="149"/>
      <c r="M30" s="149">
        <v>158</v>
      </c>
      <c r="N30" s="149">
        <v>7</v>
      </c>
      <c r="O30" s="149"/>
      <c r="P30" s="149">
        <v>17</v>
      </c>
      <c r="Q30" s="149">
        <v>3</v>
      </c>
      <c r="R30" s="149"/>
      <c r="S30" s="149">
        <v>105</v>
      </c>
      <c r="T30" s="149">
        <v>187</v>
      </c>
      <c r="U30" s="149"/>
      <c r="V30" s="149">
        <v>96</v>
      </c>
      <c r="W30" s="149">
        <v>118</v>
      </c>
      <c r="X30" s="149"/>
      <c r="Y30" s="149">
        <v>7</v>
      </c>
      <c r="Z30" s="149">
        <v>3</v>
      </c>
      <c r="AA30" s="149"/>
      <c r="AB30" s="149">
        <v>113</v>
      </c>
      <c r="AC30" s="149">
        <v>1</v>
      </c>
      <c r="AD30" s="149"/>
      <c r="AE30" s="149">
        <v>419</v>
      </c>
      <c r="AF30" s="149">
        <v>6</v>
      </c>
      <c r="AG30" s="149"/>
      <c r="AH30" s="149">
        <v>250</v>
      </c>
      <c r="AI30" s="149">
        <v>4</v>
      </c>
      <c r="AJ30" s="149"/>
      <c r="AK30" s="149">
        <f t="shared" si="0"/>
        <v>2249</v>
      </c>
      <c r="AL30" s="149">
        <f t="shared" si="0"/>
        <v>883</v>
      </c>
    </row>
    <row r="31" spans="1:38" s="2" customFormat="1" ht="13.5" customHeight="1">
      <c r="A31" s="150" t="s">
        <v>30</v>
      </c>
      <c r="B31" s="149">
        <v>30555</v>
      </c>
      <c r="C31" s="149"/>
      <c r="D31" s="149">
        <v>21682</v>
      </c>
      <c r="E31" s="149">
        <v>8789</v>
      </c>
      <c r="F31" s="149"/>
      <c r="G31" s="149">
        <v>3621</v>
      </c>
      <c r="H31" s="149">
        <v>1304</v>
      </c>
      <c r="I31" s="149"/>
      <c r="J31" s="149">
        <v>676</v>
      </c>
      <c r="K31" s="149">
        <v>1241</v>
      </c>
      <c r="L31" s="149"/>
      <c r="M31" s="149">
        <v>1188</v>
      </c>
      <c r="N31" s="149">
        <v>75</v>
      </c>
      <c r="O31" s="149"/>
      <c r="P31" s="149">
        <v>2445</v>
      </c>
      <c r="Q31" s="149">
        <v>651</v>
      </c>
      <c r="R31" s="149"/>
      <c r="S31" s="149">
        <v>293</v>
      </c>
      <c r="T31" s="149">
        <v>918</v>
      </c>
      <c r="U31" s="149"/>
      <c r="V31" s="149">
        <v>453</v>
      </c>
      <c r="W31" s="149">
        <v>640</v>
      </c>
      <c r="X31" s="149"/>
      <c r="Y31" s="149">
        <v>611</v>
      </c>
      <c r="Z31" s="149">
        <v>234</v>
      </c>
      <c r="AA31" s="149"/>
      <c r="AB31" s="149">
        <v>1210</v>
      </c>
      <c r="AC31" s="149">
        <v>10</v>
      </c>
      <c r="AD31" s="149"/>
      <c r="AE31" s="149">
        <v>805</v>
      </c>
      <c r="AF31" s="149">
        <v>6</v>
      </c>
      <c r="AG31" s="149"/>
      <c r="AH31" s="149">
        <v>698</v>
      </c>
      <c r="AI31" s="149">
        <v>13</v>
      </c>
      <c r="AJ31" s="149"/>
      <c r="AK31" s="149">
        <f t="shared" si="0"/>
        <v>9682</v>
      </c>
      <c r="AL31" s="149">
        <f t="shared" si="0"/>
        <v>3697</v>
      </c>
    </row>
    <row r="32" spans="1:38" s="2" customFormat="1" ht="13.5" customHeight="1">
      <c r="A32" s="150" t="s">
        <v>31</v>
      </c>
      <c r="B32" s="149">
        <v>5156</v>
      </c>
      <c r="C32" s="149"/>
      <c r="D32" s="149">
        <v>4084</v>
      </c>
      <c r="E32" s="149">
        <v>1024</v>
      </c>
      <c r="F32" s="149"/>
      <c r="G32" s="149">
        <v>133</v>
      </c>
      <c r="H32" s="149">
        <v>34</v>
      </c>
      <c r="I32" s="149"/>
      <c r="J32" s="149">
        <v>317</v>
      </c>
      <c r="K32" s="149">
        <v>186</v>
      </c>
      <c r="L32" s="149"/>
      <c r="M32" s="149">
        <v>359</v>
      </c>
      <c r="N32" s="149">
        <v>14</v>
      </c>
      <c r="O32" s="149"/>
      <c r="P32" s="149">
        <v>15</v>
      </c>
      <c r="Q32" s="149">
        <v>1</v>
      </c>
      <c r="R32" s="149"/>
      <c r="S32" s="149">
        <v>36</v>
      </c>
      <c r="T32" s="149">
        <v>70</v>
      </c>
      <c r="U32" s="149"/>
      <c r="V32" s="149">
        <v>43</v>
      </c>
      <c r="W32" s="149">
        <v>90</v>
      </c>
      <c r="X32" s="149"/>
      <c r="Y32" s="149">
        <v>57</v>
      </c>
      <c r="Z32" s="149">
        <v>8</v>
      </c>
      <c r="AA32" s="149"/>
      <c r="AB32" s="149">
        <v>105</v>
      </c>
      <c r="AC32" s="149">
        <v>2</v>
      </c>
      <c r="AD32" s="149"/>
      <c r="AE32" s="149">
        <v>137</v>
      </c>
      <c r="AF32" s="149"/>
      <c r="AG32" s="149"/>
      <c r="AH32" s="149">
        <v>92</v>
      </c>
      <c r="AI32" s="149">
        <v>4</v>
      </c>
      <c r="AJ32" s="149"/>
      <c r="AK32" s="149">
        <f t="shared" si="0"/>
        <v>2790</v>
      </c>
      <c r="AL32" s="149">
        <f t="shared" si="0"/>
        <v>615</v>
      </c>
    </row>
    <row r="33" spans="1:38" s="2" customFormat="1" ht="13.5" customHeight="1">
      <c r="A33" s="150" t="s">
        <v>32</v>
      </c>
      <c r="B33" s="149">
        <v>12894</v>
      </c>
      <c r="C33" s="149"/>
      <c r="D33" s="149">
        <v>9139</v>
      </c>
      <c r="E33" s="149">
        <v>3690</v>
      </c>
      <c r="F33" s="149"/>
      <c r="G33" s="149">
        <v>442</v>
      </c>
      <c r="H33" s="149">
        <v>196</v>
      </c>
      <c r="I33" s="149"/>
      <c r="J33" s="149">
        <v>672</v>
      </c>
      <c r="K33" s="149">
        <v>601</v>
      </c>
      <c r="L33" s="149"/>
      <c r="M33" s="149">
        <v>2747</v>
      </c>
      <c r="N33" s="149">
        <v>802</v>
      </c>
      <c r="O33" s="149"/>
      <c r="P33" s="149">
        <v>281</v>
      </c>
      <c r="Q33" s="149">
        <v>61</v>
      </c>
      <c r="R33" s="149"/>
      <c r="S33" s="149">
        <v>109</v>
      </c>
      <c r="T33" s="149">
        <v>191</v>
      </c>
      <c r="U33" s="149"/>
      <c r="V33" s="149">
        <v>77</v>
      </c>
      <c r="W33" s="149">
        <v>174</v>
      </c>
      <c r="X33" s="149"/>
      <c r="Y33" s="149">
        <v>48</v>
      </c>
      <c r="Z33" s="149">
        <v>16</v>
      </c>
      <c r="AA33" s="149"/>
      <c r="AB33" s="149">
        <v>279</v>
      </c>
      <c r="AC33" s="149">
        <v>3</v>
      </c>
      <c r="AD33" s="149"/>
      <c r="AE33" s="149">
        <v>122</v>
      </c>
      <c r="AF33" s="149">
        <v>3</v>
      </c>
      <c r="AG33" s="149"/>
      <c r="AH33" s="149">
        <v>283</v>
      </c>
      <c r="AI33" s="149">
        <v>20</v>
      </c>
      <c r="AJ33" s="149"/>
      <c r="AK33" s="149">
        <f t="shared" si="0"/>
        <v>4079</v>
      </c>
      <c r="AL33" s="149">
        <f t="shared" si="0"/>
        <v>1623</v>
      </c>
    </row>
    <row r="34" spans="1:38" s="2" customFormat="1" ht="13.5" customHeight="1">
      <c r="A34" s="150" t="s">
        <v>33</v>
      </c>
      <c r="B34" s="149">
        <v>8324</v>
      </c>
      <c r="C34" s="149"/>
      <c r="D34" s="149">
        <v>5695</v>
      </c>
      <c r="E34" s="149">
        <v>2530</v>
      </c>
      <c r="F34" s="149"/>
      <c r="G34" s="149">
        <v>574</v>
      </c>
      <c r="H34" s="149">
        <v>288</v>
      </c>
      <c r="I34" s="149"/>
      <c r="J34" s="149">
        <v>169</v>
      </c>
      <c r="K34" s="149">
        <v>176</v>
      </c>
      <c r="L34" s="149"/>
      <c r="M34" s="149">
        <v>187</v>
      </c>
      <c r="N34" s="149">
        <v>47</v>
      </c>
      <c r="O34" s="149"/>
      <c r="P34" s="149">
        <v>1088</v>
      </c>
      <c r="Q34" s="149">
        <v>436</v>
      </c>
      <c r="R34" s="149"/>
      <c r="S34" s="149">
        <v>52</v>
      </c>
      <c r="T34" s="149">
        <v>138</v>
      </c>
      <c r="U34" s="149"/>
      <c r="V34" s="149">
        <v>52</v>
      </c>
      <c r="W34" s="149">
        <v>110</v>
      </c>
      <c r="X34" s="149"/>
      <c r="Y34" s="149">
        <v>1021</v>
      </c>
      <c r="Z34" s="149">
        <v>357</v>
      </c>
      <c r="AA34" s="149"/>
      <c r="AB34" s="149">
        <v>139</v>
      </c>
      <c r="AC34" s="149">
        <v>2</v>
      </c>
      <c r="AD34" s="149"/>
      <c r="AE34" s="149">
        <v>115</v>
      </c>
      <c r="AF34" s="149">
        <v>1</v>
      </c>
      <c r="AG34" s="149"/>
      <c r="AH34" s="149">
        <v>118</v>
      </c>
      <c r="AI34" s="149">
        <v>5</v>
      </c>
      <c r="AJ34" s="149"/>
      <c r="AK34" s="149">
        <f t="shared" si="0"/>
        <v>2180</v>
      </c>
      <c r="AL34" s="149">
        <f t="shared" si="0"/>
        <v>970</v>
      </c>
    </row>
    <row r="35" spans="1:38" s="2" customFormat="1" ht="13.5" customHeight="1">
      <c r="A35" s="150" t="s">
        <v>34</v>
      </c>
      <c r="B35" s="149">
        <v>7940</v>
      </c>
      <c r="C35" s="149"/>
      <c r="D35" s="149">
        <v>4870</v>
      </c>
      <c r="E35" s="149">
        <v>2724</v>
      </c>
      <c r="F35" s="149"/>
      <c r="G35" s="149">
        <v>363</v>
      </c>
      <c r="H35" s="149">
        <v>157</v>
      </c>
      <c r="I35" s="149"/>
      <c r="J35" s="149">
        <v>252</v>
      </c>
      <c r="K35" s="149">
        <v>275</v>
      </c>
      <c r="L35" s="149"/>
      <c r="M35" s="149">
        <v>195</v>
      </c>
      <c r="N35" s="149">
        <v>49</v>
      </c>
      <c r="O35" s="149"/>
      <c r="P35" s="149">
        <v>42</v>
      </c>
      <c r="Q35" s="149">
        <v>3</v>
      </c>
      <c r="R35" s="149"/>
      <c r="S35" s="149">
        <v>463</v>
      </c>
      <c r="T35" s="149">
        <v>455</v>
      </c>
      <c r="U35" s="149"/>
      <c r="V35" s="149">
        <v>477</v>
      </c>
      <c r="W35" s="149">
        <v>350</v>
      </c>
      <c r="X35" s="149"/>
      <c r="Y35" s="149">
        <v>4</v>
      </c>
      <c r="Z35" s="149"/>
      <c r="AA35" s="149"/>
      <c r="AB35" s="149">
        <v>79</v>
      </c>
      <c r="AC35" s="149">
        <v>4</v>
      </c>
      <c r="AD35" s="149"/>
      <c r="AE35" s="149">
        <v>156</v>
      </c>
      <c r="AF35" s="149">
        <v>3</v>
      </c>
      <c r="AG35" s="149"/>
      <c r="AH35" s="149">
        <v>85</v>
      </c>
      <c r="AI35" s="149">
        <v>4</v>
      </c>
      <c r="AJ35" s="149"/>
      <c r="AK35" s="149">
        <f t="shared" si="0"/>
        <v>2754</v>
      </c>
      <c r="AL35" s="149">
        <f t="shared" si="0"/>
        <v>1424</v>
      </c>
    </row>
    <row r="36" spans="1:38" s="2" customFormat="1" ht="13.5" customHeight="1">
      <c r="A36" s="150" t="s">
        <v>35</v>
      </c>
      <c r="B36" s="149">
        <v>8266</v>
      </c>
      <c r="C36" s="149"/>
      <c r="D36" s="149">
        <v>5663</v>
      </c>
      <c r="E36" s="149">
        <v>2192</v>
      </c>
      <c r="F36" s="149"/>
      <c r="G36" s="149">
        <v>460</v>
      </c>
      <c r="H36" s="149">
        <v>183</v>
      </c>
      <c r="I36" s="149"/>
      <c r="J36" s="149">
        <v>212</v>
      </c>
      <c r="K36" s="149">
        <v>229</v>
      </c>
      <c r="L36" s="149"/>
      <c r="M36" s="149">
        <v>833</v>
      </c>
      <c r="N36" s="149">
        <v>133</v>
      </c>
      <c r="O36" s="149"/>
      <c r="P36" s="149">
        <v>262</v>
      </c>
      <c r="Q36" s="149">
        <v>115</v>
      </c>
      <c r="R36" s="149"/>
      <c r="S36" s="149">
        <v>48</v>
      </c>
      <c r="T36" s="149">
        <v>129</v>
      </c>
      <c r="U36" s="149"/>
      <c r="V36" s="149">
        <v>34</v>
      </c>
      <c r="W36" s="149">
        <v>105</v>
      </c>
      <c r="X36" s="149"/>
      <c r="Y36" s="149">
        <v>158</v>
      </c>
      <c r="Z36" s="149">
        <v>88</v>
      </c>
      <c r="AA36" s="149"/>
      <c r="AB36" s="149">
        <v>226</v>
      </c>
      <c r="AC36" s="149">
        <v>6</v>
      </c>
      <c r="AD36" s="149"/>
      <c r="AE36" s="149">
        <v>95</v>
      </c>
      <c r="AF36" s="149">
        <v>1</v>
      </c>
      <c r="AG36" s="149"/>
      <c r="AH36" s="149">
        <v>148</v>
      </c>
      <c r="AI36" s="149">
        <v>8</v>
      </c>
      <c r="AJ36" s="149"/>
      <c r="AK36" s="149">
        <f t="shared" si="0"/>
        <v>3187</v>
      </c>
      <c r="AL36" s="149">
        <f t="shared" si="0"/>
        <v>1195</v>
      </c>
    </row>
    <row r="37" spans="1:38" s="2" customFormat="1" ht="13.5" customHeight="1">
      <c r="A37" s="150" t="s">
        <v>36</v>
      </c>
      <c r="B37" s="149">
        <v>14195</v>
      </c>
      <c r="C37" s="149"/>
      <c r="D37" s="149">
        <v>10584</v>
      </c>
      <c r="E37" s="149">
        <v>3566</v>
      </c>
      <c r="F37" s="149"/>
      <c r="G37" s="149">
        <v>716</v>
      </c>
      <c r="H37" s="149">
        <v>227</v>
      </c>
      <c r="I37" s="149"/>
      <c r="J37" s="149">
        <v>474</v>
      </c>
      <c r="K37" s="149">
        <v>642</v>
      </c>
      <c r="L37" s="149"/>
      <c r="M37" s="149">
        <v>1244</v>
      </c>
      <c r="N37" s="149">
        <v>133</v>
      </c>
      <c r="O37" s="149"/>
      <c r="P37" s="149">
        <v>23</v>
      </c>
      <c r="Q37" s="149">
        <v>6</v>
      </c>
      <c r="R37" s="149"/>
      <c r="S37" s="149">
        <v>257</v>
      </c>
      <c r="T37" s="149">
        <v>412</v>
      </c>
      <c r="U37" s="149"/>
      <c r="V37" s="149">
        <v>288</v>
      </c>
      <c r="W37" s="149">
        <v>319</v>
      </c>
      <c r="X37" s="149"/>
      <c r="Y37" s="149">
        <v>74</v>
      </c>
      <c r="Z37" s="149">
        <v>20</v>
      </c>
      <c r="AA37" s="149"/>
      <c r="AB37" s="149">
        <v>362</v>
      </c>
      <c r="AC37" s="149">
        <v>2</v>
      </c>
      <c r="AD37" s="149"/>
      <c r="AE37" s="149">
        <v>695</v>
      </c>
      <c r="AF37" s="149">
        <v>9</v>
      </c>
      <c r="AG37" s="149"/>
      <c r="AH37" s="149">
        <v>466</v>
      </c>
      <c r="AI37" s="149">
        <v>8</v>
      </c>
      <c r="AJ37" s="149"/>
      <c r="AK37" s="149">
        <f t="shared" si="0"/>
        <v>5985</v>
      </c>
      <c r="AL37" s="149">
        <f t="shared" si="0"/>
        <v>1788</v>
      </c>
    </row>
    <row r="38" spans="1:38" s="2" customFormat="1" ht="13.5" customHeight="1">
      <c r="A38" s="150" t="s">
        <v>37</v>
      </c>
      <c r="B38" s="149">
        <v>16542</v>
      </c>
      <c r="C38" s="149"/>
      <c r="D38" s="149">
        <v>11566</v>
      </c>
      <c r="E38" s="149">
        <v>4660</v>
      </c>
      <c r="F38" s="149"/>
      <c r="G38" s="149">
        <v>771</v>
      </c>
      <c r="H38" s="149">
        <v>286</v>
      </c>
      <c r="I38" s="149"/>
      <c r="J38" s="149">
        <v>809</v>
      </c>
      <c r="K38" s="149">
        <v>833</v>
      </c>
      <c r="L38" s="149"/>
      <c r="M38" s="149">
        <v>786</v>
      </c>
      <c r="N38" s="149">
        <v>32</v>
      </c>
      <c r="O38" s="149"/>
      <c r="P38" s="149">
        <v>900</v>
      </c>
      <c r="Q38" s="149">
        <v>412</v>
      </c>
      <c r="R38" s="149"/>
      <c r="S38" s="149">
        <v>214</v>
      </c>
      <c r="T38" s="149">
        <v>397</v>
      </c>
      <c r="U38" s="149"/>
      <c r="V38" s="149">
        <v>193</v>
      </c>
      <c r="W38" s="149">
        <v>282</v>
      </c>
      <c r="X38" s="149"/>
      <c r="Y38" s="149">
        <v>163</v>
      </c>
      <c r="Z38" s="149">
        <v>142</v>
      </c>
      <c r="AA38" s="149"/>
      <c r="AB38" s="149">
        <v>329</v>
      </c>
      <c r="AC38" s="149">
        <v>8</v>
      </c>
      <c r="AD38" s="149"/>
      <c r="AE38" s="149">
        <v>657</v>
      </c>
      <c r="AF38" s="149">
        <v>11</v>
      </c>
      <c r="AG38" s="149"/>
      <c r="AH38" s="149">
        <v>268</v>
      </c>
      <c r="AI38" s="149">
        <v>10</v>
      </c>
      <c r="AJ38" s="149"/>
      <c r="AK38" s="149">
        <f t="shared" si="0"/>
        <v>6476</v>
      </c>
      <c r="AL38" s="149">
        <f t="shared" si="0"/>
        <v>2247</v>
      </c>
    </row>
    <row r="39" spans="1:38" s="2" customFormat="1" ht="13.5" customHeight="1">
      <c r="A39" s="150" t="s">
        <v>38</v>
      </c>
      <c r="B39" s="149">
        <v>3588</v>
      </c>
      <c r="C39" s="149"/>
      <c r="D39" s="149">
        <v>2927</v>
      </c>
      <c r="E39" s="149">
        <v>654</v>
      </c>
      <c r="F39" s="149"/>
      <c r="G39" s="149">
        <v>141</v>
      </c>
      <c r="H39" s="149">
        <v>36</v>
      </c>
      <c r="I39" s="149"/>
      <c r="J39" s="149">
        <v>264</v>
      </c>
      <c r="K39" s="149">
        <v>208</v>
      </c>
      <c r="L39" s="149"/>
      <c r="M39" s="149">
        <v>368</v>
      </c>
      <c r="N39" s="149">
        <v>18</v>
      </c>
      <c r="O39" s="149"/>
      <c r="P39" s="149">
        <v>83</v>
      </c>
      <c r="Q39" s="149">
        <v>1</v>
      </c>
      <c r="R39" s="149"/>
      <c r="S39" s="149">
        <v>23</v>
      </c>
      <c r="T39" s="149">
        <v>53</v>
      </c>
      <c r="U39" s="149"/>
      <c r="V39" s="149">
        <v>62</v>
      </c>
      <c r="W39" s="149">
        <v>46</v>
      </c>
      <c r="X39" s="149"/>
      <c r="Y39" s="149">
        <v>91</v>
      </c>
      <c r="Z39" s="149">
        <v>6</v>
      </c>
      <c r="AA39" s="149"/>
      <c r="AB39" s="149">
        <v>96</v>
      </c>
      <c r="AC39" s="149"/>
      <c r="AD39" s="149"/>
      <c r="AE39" s="149">
        <v>97</v>
      </c>
      <c r="AF39" s="149"/>
      <c r="AG39" s="149"/>
      <c r="AH39" s="149">
        <v>143</v>
      </c>
      <c r="AI39" s="149">
        <v>4</v>
      </c>
      <c r="AJ39" s="149"/>
      <c r="AK39" s="149">
        <f t="shared" si="0"/>
        <v>1559</v>
      </c>
      <c r="AL39" s="149">
        <f t="shared" si="0"/>
        <v>282</v>
      </c>
    </row>
    <row r="40" spans="1:38" s="2" customFormat="1" ht="13.5" customHeight="1">
      <c r="A40" s="150" t="s">
        <v>39</v>
      </c>
      <c r="B40" s="149">
        <v>12493</v>
      </c>
      <c r="C40" s="149"/>
      <c r="D40" s="149">
        <v>9186</v>
      </c>
      <c r="E40" s="149">
        <v>3052</v>
      </c>
      <c r="F40" s="149"/>
      <c r="G40" s="149">
        <v>1052</v>
      </c>
      <c r="H40" s="149">
        <v>305</v>
      </c>
      <c r="I40" s="149"/>
      <c r="J40" s="149">
        <v>418</v>
      </c>
      <c r="K40" s="149">
        <v>463</v>
      </c>
      <c r="L40" s="149"/>
      <c r="M40" s="149">
        <v>366</v>
      </c>
      <c r="N40" s="149">
        <v>18</v>
      </c>
      <c r="O40" s="149"/>
      <c r="P40" s="149">
        <v>596</v>
      </c>
      <c r="Q40" s="149">
        <v>238</v>
      </c>
      <c r="R40" s="149"/>
      <c r="S40" s="149">
        <v>105</v>
      </c>
      <c r="T40" s="149">
        <v>150</v>
      </c>
      <c r="U40" s="149"/>
      <c r="V40" s="149">
        <v>130</v>
      </c>
      <c r="W40" s="149">
        <v>207</v>
      </c>
      <c r="X40" s="149"/>
      <c r="Y40" s="149">
        <v>706</v>
      </c>
      <c r="Z40" s="149">
        <v>149</v>
      </c>
      <c r="AA40" s="149"/>
      <c r="AB40" s="149">
        <v>569</v>
      </c>
      <c r="AC40" s="149">
        <v>7</v>
      </c>
      <c r="AD40" s="149"/>
      <c r="AE40" s="149">
        <v>374</v>
      </c>
      <c r="AF40" s="149">
        <v>3</v>
      </c>
      <c r="AG40" s="149"/>
      <c r="AH40" s="149">
        <v>295</v>
      </c>
      <c r="AI40" s="149">
        <v>15</v>
      </c>
      <c r="AJ40" s="149"/>
      <c r="AK40" s="149">
        <f t="shared" si="0"/>
        <v>4575</v>
      </c>
      <c r="AL40" s="149">
        <f t="shared" si="0"/>
        <v>1497</v>
      </c>
    </row>
    <row r="41" spans="1:38" s="2" customFormat="1" ht="13.5" customHeight="1">
      <c r="A41" s="150" t="s">
        <v>40</v>
      </c>
      <c r="B41" s="149">
        <v>1350</v>
      </c>
      <c r="C41" s="149"/>
      <c r="D41" s="149">
        <v>1021</v>
      </c>
      <c r="E41" s="149">
        <v>324</v>
      </c>
      <c r="F41" s="149"/>
      <c r="G41" s="149">
        <v>105</v>
      </c>
      <c r="H41" s="149">
        <v>44</v>
      </c>
      <c r="I41" s="149"/>
      <c r="J41" s="149">
        <v>48</v>
      </c>
      <c r="K41" s="149">
        <v>40</v>
      </c>
      <c r="L41" s="149"/>
      <c r="M41" s="149">
        <v>308</v>
      </c>
      <c r="N41" s="149">
        <v>78</v>
      </c>
      <c r="O41" s="149"/>
      <c r="P41" s="149">
        <v>23</v>
      </c>
      <c r="Q41" s="149">
        <v>4</v>
      </c>
      <c r="R41" s="149"/>
      <c r="S41" s="149">
        <v>4</v>
      </c>
      <c r="T41" s="149">
        <v>11</v>
      </c>
      <c r="U41" s="149"/>
      <c r="V41" s="149">
        <v>1</v>
      </c>
      <c r="W41" s="149">
        <v>13</v>
      </c>
      <c r="X41" s="149"/>
      <c r="Y41" s="149">
        <v>3</v>
      </c>
      <c r="Z41" s="149">
        <v>2</v>
      </c>
      <c r="AA41" s="149"/>
      <c r="AB41" s="149">
        <v>49</v>
      </c>
      <c r="AC41" s="149">
        <v>1</v>
      </c>
      <c r="AD41" s="149"/>
      <c r="AE41" s="149">
        <v>16</v>
      </c>
      <c r="AF41" s="149"/>
      <c r="AG41" s="149"/>
      <c r="AH41" s="149">
        <v>10</v>
      </c>
      <c r="AI41" s="149">
        <v>1</v>
      </c>
      <c r="AJ41" s="149"/>
      <c r="AK41" s="149">
        <f t="shared" si="0"/>
        <v>454</v>
      </c>
      <c r="AL41" s="149">
        <f t="shared" si="0"/>
        <v>130</v>
      </c>
    </row>
    <row r="42" spans="1:38" s="2" customFormat="1" ht="13.5" customHeight="1">
      <c r="A42" s="150" t="s">
        <v>41</v>
      </c>
      <c r="B42" s="149">
        <v>9499</v>
      </c>
      <c r="C42" s="149"/>
      <c r="D42" s="149">
        <v>6966</v>
      </c>
      <c r="E42" s="149">
        <v>2474</v>
      </c>
      <c r="F42" s="149"/>
      <c r="G42" s="149">
        <v>485</v>
      </c>
      <c r="H42" s="149">
        <v>135</v>
      </c>
      <c r="I42" s="149"/>
      <c r="J42" s="149">
        <v>472</v>
      </c>
      <c r="K42" s="149">
        <v>544</v>
      </c>
      <c r="L42" s="149"/>
      <c r="M42" s="149">
        <v>801</v>
      </c>
      <c r="N42" s="149">
        <v>30</v>
      </c>
      <c r="O42" s="149"/>
      <c r="P42" s="149">
        <v>110</v>
      </c>
      <c r="Q42" s="149">
        <v>14</v>
      </c>
      <c r="R42" s="149"/>
      <c r="S42" s="149">
        <v>82</v>
      </c>
      <c r="T42" s="149">
        <v>220</v>
      </c>
      <c r="U42" s="149"/>
      <c r="V42" s="149">
        <v>112</v>
      </c>
      <c r="W42" s="149">
        <v>228</v>
      </c>
      <c r="X42" s="149"/>
      <c r="Y42" s="149">
        <v>179</v>
      </c>
      <c r="Z42" s="149">
        <v>30</v>
      </c>
      <c r="AA42" s="149"/>
      <c r="AB42" s="149">
        <v>289</v>
      </c>
      <c r="AC42" s="149">
        <v>1</v>
      </c>
      <c r="AD42" s="149"/>
      <c r="AE42" s="149">
        <v>423</v>
      </c>
      <c r="AF42" s="149">
        <v>3</v>
      </c>
      <c r="AG42" s="149"/>
      <c r="AH42" s="149">
        <v>193</v>
      </c>
      <c r="AI42" s="149">
        <v>11</v>
      </c>
      <c r="AJ42" s="149"/>
      <c r="AK42" s="149">
        <f t="shared" si="0"/>
        <v>3820</v>
      </c>
      <c r="AL42" s="149">
        <f t="shared" si="0"/>
        <v>1258</v>
      </c>
    </row>
    <row r="43" spans="1:38" s="2" customFormat="1" ht="13.5" customHeight="1">
      <c r="A43" s="150" t="s">
        <v>42</v>
      </c>
      <c r="B43" s="149">
        <v>8266</v>
      </c>
      <c r="C43" s="149"/>
      <c r="D43" s="149">
        <v>6469</v>
      </c>
      <c r="E43" s="149">
        <v>1655</v>
      </c>
      <c r="F43" s="149"/>
      <c r="G43" s="149">
        <v>41</v>
      </c>
      <c r="H43" s="149">
        <v>23</v>
      </c>
      <c r="I43" s="149"/>
      <c r="J43" s="149">
        <v>412</v>
      </c>
      <c r="K43" s="149">
        <v>404</v>
      </c>
      <c r="L43" s="149"/>
      <c r="M43" s="149">
        <v>1169</v>
      </c>
      <c r="N43" s="149">
        <v>84</v>
      </c>
      <c r="O43" s="149"/>
      <c r="P43" s="149">
        <v>20</v>
      </c>
      <c r="Q43" s="149">
        <v>1</v>
      </c>
      <c r="R43" s="149"/>
      <c r="S43" s="149">
        <v>66</v>
      </c>
      <c r="T43" s="149">
        <v>139</v>
      </c>
      <c r="U43" s="149"/>
      <c r="V43" s="149">
        <v>55</v>
      </c>
      <c r="W43" s="149">
        <v>126</v>
      </c>
      <c r="X43" s="149"/>
      <c r="Y43" s="149">
        <v>204</v>
      </c>
      <c r="Z43" s="149">
        <v>28</v>
      </c>
      <c r="AA43" s="149"/>
      <c r="AB43" s="149">
        <v>291</v>
      </c>
      <c r="AC43" s="149">
        <v>1</v>
      </c>
      <c r="AD43" s="149"/>
      <c r="AE43" s="149">
        <v>215</v>
      </c>
      <c r="AF43" s="149">
        <v>2</v>
      </c>
      <c r="AG43" s="149"/>
      <c r="AH43" s="149">
        <v>130</v>
      </c>
      <c r="AI43" s="149">
        <v>10</v>
      </c>
      <c r="AJ43" s="149"/>
      <c r="AK43" s="149">
        <f t="shared" si="0"/>
        <v>3866</v>
      </c>
      <c r="AL43" s="149">
        <f t="shared" si="0"/>
        <v>837</v>
      </c>
    </row>
    <row r="44" spans="1:38" s="2" customFormat="1" ht="13.5" customHeight="1">
      <c r="A44" s="150" t="s">
        <v>43</v>
      </c>
      <c r="B44" s="149">
        <v>6668</v>
      </c>
      <c r="C44" s="149"/>
      <c r="D44" s="149">
        <v>5050</v>
      </c>
      <c r="E44" s="149">
        <v>1573</v>
      </c>
      <c r="F44" s="149"/>
      <c r="G44" s="149">
        <v>911</v>
      </c>
      <c r="H44" s="149">
        <v>194</v>
      </c>
      <c r="I44" s="149"/>
      <c r="J44" s="149">
        <v>453</v>
      </c>
      <c r="K44" s="149">
        <v>416</v>
      </c>
      <c r="L44" s="149"/>
      <c r="M44" s="149">
        <v>348</v>
      </c>
      <c r="N44" s="149">
        <v>10</v>
      </c>
      <c r="O44" s="149"/>
      <c r="P44" s="149">
        <v>51</v>
      </c>
      <c r="Q44" s="149">
        <v>18</v>
      </c>
      <c r="R44" s="149"/>
      <c r="S44" s="149">
        <v>148</v>
      </c>
      <c r="T44" s="149">
        <v>133</v>
      </c>
      <c r="U44" s="149"/>
      <c r="V44" s="149">
        <v>102</v>
      </c>
      <c r="W44" s="149">
        <v>77</v>
      </c>
      <c r="X44" s="149"/>
      <c r="Y44" s="149">
        <v>49</v>
      </c>
      <c r="Z44" s="149">
        <v>20</v>
      </c>
      <c r="AA44" s="149"/>
      <c r="AB44" s="149">
        <v>193</v>
      </c>
      <c r="AC44" s="149">
        <v>2</v>
      </c>
      <c r="AD44" s="149"/>
      <c r="AE44" s="149">
        <v>161</v>
      </c>
      <c r="AF44" s="149">
        <v>3</v>
      </c>
      <c r="AG44" s="149"/>
      <c r="AH44" s="149">
        <v>387</v>
      </c>
      <c r="AI44" s="149">
        <v>4</v>
      </c>
      <c r="AJ44" s="149"/>
      <c r="AK44" s="149">
        <f t="shared" si="0"/>
        <v>2247</v>
      </c>
      <c r="AL44" s="149">
        <f t="shared" si="0"/>
        <v>696</v>
      </c>
    </row>
    <row r="45" spans="1:38" s="2" customFormat="1" ht="13.5" customHeight="1" thickBot="1">
      <c r="A45" s="480" t="s">
        <v>44</v>
      </c>
      <c r="B45" s="487">
        <v>3964</v>
      </c>
      <c r="C45" s="487"/>
      <c r="D45" s="487">
        <v>3010</v>
      </c>
      <c r="E45" s="487">
        <v>784</v>
      </c>
      <c r="F45" s="487"/>
      <c r="G45" s="487">
        <v>32</v>
      </c>
      <c r="H45" s="487">
        <v>7</v>
      </c>
      <c r="I45" s="487"/>
      <c r="J45" s="487">
        <v>188</v>
      </c>
      <c r="K45" s="487">
        <v>142</v>
      </c>
      <c r="L45" s="487"/>
      <c r="M45" s="487">
        <v>172</v>
      </c>
      <c r="N45" s="487">
        <v>3</v>
      </c>
      <c r="O45" s="487"/>
      <c r="P45" s="487">
        <v>52</v>
      </c>
      <c r="Q45" s="487">
        <v>29</v>
      </c>
      <c r="R45" s="487"/>
      <c r="S45" s="487">
        <v>58</v>
      </c>
      <c r="T45" s="487">
        <v>165</v>
      </c>
      <c r="U45" s="487"/>
      <c r="V45" s="487">
        <v>23</v>
      </c>
      <c r="W45" s="487">
        <v>32</v>
      </c>
      <c r="X45" s="487"/>
      <c r="Y45" s="487">
        <v>5</v>
      </c>
      <c r="Z45" s="487"/>
      <c r="AA45" s="487"/>
      <c r="AB45" s="487">
        <v>111</v>
      </c>
      <c r="AC45" s="487">
        <v>2</v>
      </c>
      <c r="AD45" s="487"/>
      <c r="AE45" s="487">
        <v>205</v>
      </c>
      <c r="AF45" s="487">
        <v>1</v>
      </c>
      <c r="AG45" s="487"/>
      <c r="AH45" s="487">
        <v>142</v>
      </c>
      <c r="AI45" s="487">
        <v>3</v>
      </c>
      <c r="AJ45" s="487"/>
      <c r="AK45" s="487">
        <f t="shared" si="0"/>
        <v>2022</v>
      </c>
      <c r="AL45" s="487">
        <f t="shared" si="0"/>
        <v>400</v>
      </c>
    </row>
    <row r="46" spans="1:38" s="2" customFormat="1" ht="12" customHeight="1">
      <c r="A46" s="591" t="s">
        <v>388</v>
      </c>
      <c r="B46" s="591"/>
      <c r="C46" s="591"/>
      <c r="D46" s="591"/>
      <c r="E46" s="591"/>
      <c r="F46" s="591"/>
      <c r="G46" s="591"/>
      <c r="H46" s="591"/>
      <c r="I46" s="591"/>
      <c r="J46" s="591"/>
      <c r="K46" s="318"/>
      <c r="L46" s="318"/>
      <c r="M46" s="318"/>
      <c r="N46" s="318"/>
      <c r="O46" s="318"/>
      <c r="P46" s="318"/>
      <c r="Q46" s="318"/>
      <c r="R46" s="318"/>
      <c r="S46" s="318"/>
      <c r="T46" s="318"/>
      <c r="U46" s="318"/>
      <c r="V46" s="318"/>
      <c r="W46" s="318"/>
      <c r="X46" s="318"/>
      <c r="Y46" s="318"/>
      <c r="Z46" s="318"/>
      <c r="AA46" s="318"/>
      <c r="AB46" s="318"/>
      <c r="AC46" s="318"/>
      <c r="AD46" s="318"/>
      <c r="AE46" s="318"/>
      <c r="AF46" s="318"/>
      <c r="AG46" s="318"/>
      <c r="AH46" s="318"/>
      <c r="AI46" s="318"/>
      <c r="AJ46" s="318"/>
      <c r="AK46" s="318"/>
      <c r="AL46" s="318"/>
    </row>
    <row r="47" spans="1:38" s="2" customFormat="1" ht="12.75" customHeight="1">
      <c r="A47" s="591" t="s">
        <v>370</v>
      </c>
      <c r="B47" s="591"/>
      <c r="C47" s="591"/>
      <c r="D47" s="591"/>
      <c r="E47" s="591"/>
      <c r="F47" s="591"/>
      <c r="G47" s="591"/>
      <c r="H47" s="591"/>
      <c r="I47" s="591"/>
      <c r="J47" s="591"/>
      <c r="K47" s="318"/>
      <c r="L47" s="318"/>
      <c r="M47" s="318"/>
      <c r="N47" s="318"/>
      <c r="O47" s="318"/>
      <c r="P47" s="318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318"/>
      <c r="AG47" s="318"/>
      <c r="AH47" s="318"/>
      <c r="AI47" s="318"/>
      <c r="AJ47" s="318"/>
      <c r="AK47" s="318"/>
      <c r="AL47" s="318"/>
    </row>
    <row r="48" spans="1:39" s="2" customFormat="1" ht="12">
      <c r="A48" s="591" t="s">
        <v>371</v>
      </c>
      <c r="B48" s="591"/>
      <c r="C48" s="591"/>
      <c r="D48" s="591"/>
      <c r="E48" s="591"/>
      <c r="F48" s="591"/>
      <c r="G48" s="591"/>
      <c r="H48" s="591"/>
      <c r="I48" s="591"/>
      <c r="J48" s="591"/>
      <c r="K48" s="318"/>
      <c r="L48" s="318"/>
      <c r="M48" s="318"/>
      <c r="N48" s="318"/>
      <c r="O48" s="318"/>
      <c r="P48" s="318"/>
      <c r="Q48" s="318"/>
      <c r="R48" s="318"/>
      <c r="S48" s="318"/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  <c r="AH48" s="318"/>
      <c r="AI48" s="318"/>
      <c r="AJ48" s="318"/>
      <c r="AK48" s="318"/>
      <c r="AL48" s="318"/>
      <c r="AM48" s="318"/>
    </row>
    <row r="49" spans="1:45" s="2" customFormat="1" ht="9.75" customHeight="1">
      <c r="A49" s="269" t="s">
        <v>536</v>
      </c>
      <c r="B49" s="597"/>
      <c r="C49" s="597"/>
      <c r="D49" s="597"/>
      <c r="E49" s="597"/>
      <c r="F49" s="597"/>
      <c r="G49" s="597"/>
      <c r="H49" s="597"/>
      <c r="I49" s="597"/>
      <c r="J49" s="597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85"/>
      <c r="AN49" s="85"/>
      <c r="AO49" s="85"/>
      <c r="AP49" s="85"/>
      <c r="AQ49" s="85"/>
      <c r="AR49" s="85"/>
      <c r="AS49" s="85"/>
    </row>
    <row r="51" spans="2:38" ht="13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</row>
  </sheetData>
  <sheetProtection/>
  <mergeCells count="16">
    <mergeCell ref="G6:H6"/>
    <mergeCell ref="J6:K6"/>
    <mergeCell ref="M6:N6"/>
    <mergeCell ref="P6:Q6"/>
    <mergeCell ref="S6:T6"/>
    <mergeCell ref="V6:W6"/>
    <mergeCell ref="A2:AL2"/>
    <mergeCell ref="A4:AL4"/>
    <mergeCell ref="A6:A7"/>
    <mergeCell ref="Y6:Z6"/>
    <mergeCell ref="AB6:AC6"/>
    <mergeCell ref="A3:AL3"/>
    <mergeCell ref="AE6:AF6"/>
    <mergeCell ref="AH6:AI6"/>
    <mergeCell ref="AK6:AL6"/>
    <mergeCell ref="B6:E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5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N92"/>
  <sheetViews>
    <sheetView showGridLines="0" zoomScale="95" zoomScaleNormal="95" zoomScalePageLayoutView="0" workbookViewId="0" topLeftCell="A1">
      <selection activeCell="N4" sqref="N4:O4"/>
    </sheetView>
  </sheetViews>
  <sheetFormatPr defaultColWidth="11.421875" defaultRowHeight="12.75"/>
  <cols>
    <col min="1" max="1" width="2.421875" style="1" customWidth="1"/>
    <col min="2" max="2" width="19.28125" style="1" customWidth="1"/>
    <col min="3" max="3" width="11.421875" style="1" customWidth="1"/>
    <col min="4" max="4" width="1.421875" style="1" customWidth="1"/>
    <col min="5" max="5" width="7.8515625" style="1" customWidth="1"/>
    <col min="6" max="6" width="7.140625" style="1" customWidth="1"/>
    <col min="7" max="7" width="2.8515625" style="1" customWidth="1"/>
    <col min="8" max="8" width="8.28125" style="1" customWidth="1"/>
    <col min="9" max="9" width="5.28125" style="1" customWidth="1"/>
    <col min="10" max="10" width="2.28125" style="1" customWidth="1"/>
    <col min="11" max="11" width="8.421875" style="1" customWidth="1"/>
    <col min="12" max="12" width="8.140625" style="1" customWidth="1"/>
    <col min="13" max="13" width="1.57421875" style="1" customWidth="1"/>
    <col min="14" max="14" width="8.57421875" style="1" customWidth="1"/>
    <col min="15" max="15" width="7.8515625" style="1" customWidth="1"/>
    <col min="16" max="16" width="1.57421875" style="1" customWidth="1"/>
    <col min="17" max="18" width="7.28125" style="1" customWidth="1"/>
    <col min="19" max="19" width="2.8515625" style="1" customWidth="1"/>
    <col min="20" max="21" width="6.8515625" style="1" customWidth="1"/>
    <col min="22" max="22" width="3.00390625" style="1" customWidth="1"/>
    <col min="23" max="24" width="7.28125" style="1" customWidth="1"/>
    <col min="25" max="25" width="3.00390625" style="1" customWidth="1"/>
    <col min="26" max="26" width="8.00390625" style="1" customWidth="1"/>
    <col min="27" max="27" width="7.00390625" style="1" customWidth="1"/>
    <col min="28" max="28" width="2.00390625" style="1" customWidth="1"/>
    <col min="29" max="30" width="7.28125" style="1" customWidth="1"/>
    <col min="31" max="31" width="2.140625" style="1" customWidth="1"/>
    <col min="32" max="32" width="7.00390625" style="426" customWidth="1"/>
    <col min="33" max="33" width="6.140625" style="426" customWidth="1"/>
    <col min="34" max="34" width="1.8515625" style="426" customWidth="1"/>
    <col min="35" max="36" width="6.00390625" style="426" customWidth="1"/>
    <col min="37" max="37" width="1.28515625" style="426" customWidth="1"/>
    <col min="38" max="39" width="8.00390625" style="426" customWidth="1"/>
    <col min="40" max="16384" width="11.421875" style="1" customWidth="1"/>
  </cols>
  <sheetData>
    <row r="1" spans="1:39" ht="12.75" customHeight="1">
      <c r="A1" s="466" t="s">
        <v>612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P1" s="352"/>
      <c r="Q1" s="426"/>
      <c r="R1" s="426"/>
      <c r="S1" s="426"/>
      <c r="T1" s="426"/>
      <c r="U1" s="426"/>
      <c r="V1" s="426"/>
      <c r="W1" s="426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  <c r="AI1" s="439"/>
      <c r="AJ1" s="439"/>
      <c r="AK1" s="439"/>
      <c r="AL1" s="439"/>
      <c r="AM1" s="439"/>
    </row>
    <row r="2" spans="1:39" ht="12.75" customHeight="1">
      <c r="A2" s="776" t="s">
        <v>111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  <c r="AC2" s="776"/>
      <c r="AD2" s="776"/>
      <c r="AE2" s="776"/>
      <c r="AF2" s="776"/>
      <c r="AG2" s="776"/>
      <c r="AH2" s="776"/>
      <c r="AI2" s="776"/>
      <c r="AJ2" s="776"/>
      <c r="AK2" s="776"/>
      <c r="AL2" s="776"/>
      <c r="AM2" s="776"/>
    </row>
    <row r="3" spans="1:39" ht="27.75" customHeight="1" thickBot="1">
      <c r="A3" s="777" t="s">
        <v>633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7"/>
      <c r="AJ3" s="777"/>
      <c r="AK3" s="777"/>
      <c r="AL3" s="777"/>
      <c r="AM3" s="777"/>
    </row>
    <row r="4" spans="1:39" s="25" customFormat="1" ht="111" customHeight="1">
      <c r="A4" s="740" t="s">
        <v>436</v>
      </c>
      <c r="B4" s="740"/>
      <c r="C4" s="775" t="s">
        <v>437</v>
      </c>
      <c r="D4" s="775"/>
      <c r="E4" s="775"/>
      <c r="F4" s="775"/>
      <c r="G4" s="586"/>
      <c r="H4" s="778" t="s">
        <v>487</v>
      </c>
      <c r="I4" s="778"/>
      <c r="J4" s="596"/>
      <c r="K4" s="778" t="s">
        <v>81</v>
      </c>
      <c r="L4" s="778"/>
      <c r="M4" s="596"/>
      <c r="N4" s="778" t="s">
        <v>112</v>
      </c>
      <c r="O4" s="778"/>
      <c r="P4" s="596"/>
      <c r="Q4" s="778" t="s">
        <v>390</v>
      </c>
      <c r="R4" s="778"/>
      <c r="S4" s="596"/>
      <c r="T4" s="778" t="s">
        <v>82</v>
      </c>
      <c r="U4" s="778"/>
      <c r="V4" s="596"/>
      <c r="W4" s="778" t="s">
        <v>468</v>
      </c>
      <c r="X4" s="778"/>
      <c r="Y4" s="596"/>
      <c r="Z4" s="778" t="s">
        <v>562</v>
      </c>
      <c r="AA4" s="778"/>
      <c r="AB4" s="596"/>
      <c r="AC4" s="778" t="s">
        <v>113</v>
      </c>
      <c r="AD4" s="778"/>
      <c r="AE4" s="596"/>
      <c r="AF4" s="779" t="s">
        <v>559</v>
      </c>
      <c r="AG4" s="779"/>
      <c r="AH4" s="598"/>
      <c r="AI4" s="779" t="s">
        <v>526</v>
      </c>
      <c r="AJ4" s="779"/>
      <c r="AK4" s="598"/>
      <c r="AL4" s="779" t="s">
        <v>107</v>
      </c>
      <c r="AM4" s="779"/>
    </row>
    <row r="5" spans="1:39" s="25" customFormat="1" ht="12.75" customHeight="1">
      <c r="A5" s="741"/>
      <c r="B5" s="741"/>
      <c r="C5" s="547" t="s">
        <v>400</v>
      </c>
      <c r="D5" s="548"/>
      <c r="E5" s="547" t="s">
        <v>91</v>
      </c>
      <c r="F5" s="547" t="s">
        <v>73</v>
      </c>
      <c r="G5" s="548"/>
      <c r="H5" s="589" t="s">
        <v>72</v>
      </c>
      <c r="I5" s="589" t="s">
        <v>73</v>
      </c>
      <c r="J5" s="588"/>
      <c r="K5" s="589" t="s">
        <v>72</v>
      </c>
      <c r="L5" s="589" t="s">
        <v>73</v>
      </c>
      <c r="M5" s="588"/>
      <c r="N5" s="589" t="s">
        <v>72</v>
      </c>
      <c r="O5" s="589" t="s">
        <v>73</v>
      </c>
      <c r="P5" s="588"/>
      <c r="Q5" s="589" t="s">
        <v>72</v>
      </c>
      <c r="R5" s="589" t="s">
        <v>73</v>
      </c>
      <c r="S5" s="588"/>
      <c r="T5" s="589" t="s">
        <v>72</v>
      </c>
      <c r="U5" s="589" t="s">
        <v>73</v>
      </c>
      <c r="V5" s="588"/>
      <c r="W5" s="589" t="s">
        <v>72</v>
      </c>
      <c r="X5" s="589" t="s">
        <v>73</v>
      </c>
      <c r="Y5" s="588"/>
      <c r="Z5" s="589" t="s">
        <v>72</v>
      </c>
      <c r="AA5" s="589" t="s">
        <v>73</v>
      </c>
      <c r="AB5" s="588"/>
      <c r="AC5" s="589" t="s">
        <v>72</v>
      </c>
      <c r="AD5" s="589" t="s">
        <v>73</v>
      </c>
      <c r="AE5" s="588"/>
      <c r="AF5" s="600" t="s">
        <v>72</v>
      </c>
      <c r="AG5" s="600" t="s">
        <v>73</v>
      </c>
      <c r="AH5" s="599"/>
      <c r="AI5" s="600" t="s">
        <v>72</v>
      </c>
      <c r="AJ5" s="600" t="s">
        <v>73</v>
      </c>
      <c r="AK5" s="599"/>
      <c r="AL5" s="600" t="s">
        <v>72</v>
      </c>
      <c r="AM5" s="600" t="s">
        <v>73</v>
      </c>
    </row>
    <row r="6" spans="1:39" ht="16.5" customHeight="1">
      <c r="A6" s="145"/>
      <c r="B6" s="145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441"/>
      <c r="AM6" s="441"/>
    </row>
    <row r="7" spans="1:40" ht="12" customHeight="1">
      <c r="A7" s="142"/>
      <c r="B7" s="167" t="s">
        <v>435</v>
      </c>
      <c r="C7" s="172">
        <f>SUM(C9:C43)</f>
        <v>4105</v>
      </c>
      <c r="D7" s="172">
        <f aca="true" t="shared" si="0" ref="D7:AG7">SUM(D9:D43)</f>
        <v>0</v>
      </c>
      <c r="E7" s="172">
        <f t="shared" si="0"/>
        <v>3184</v>
      </c>
      <c r="F7" s="172">
        <f t="shared" si="0"/>
        <v>921</v>
      </c>
      <c r="G7" s="172"/>
      <c r="H7" s="351">
        <f t="shared" si="0"/>
        <v>1341</v>
      </c>
      <c r="I7" s="172">
        <f t="shared" si="0"/>
        <v>47</v>
      </c>
      <c r="J7" s="172"/>
      <c r="K7" s="172">
        <f t="shared" si="0"/>
        <v>774</v>
      </c>
      <c r="L7" s="172">
        <f t="shared" si="0"/>
        <v>18</v>
      </c>
      <c r="M7" s="172"/>
      <c r="N7" s="172">
        <f t="shared" si="0"/>
        <v>62</v>
      </c>
      <c r="O7" s="351">
        <f t="shared" si="0"/>
        <v>219</v>
      </c>
      <c r="P7" s="351"/>
      <c r="Q7" s="351">
        <f t="shared" si="0"/>
        <v>86</v>
      </c>
      <c r="R7" s="351">
        <f t="shared" si="0"/>
        <v>191</v>
      </c>
      <c r="S7" s="351"/>
      <c r="T7" s="351">
        <f t="shared" si="0"/>
        <v>211</v>
      </c>
      <c r="U7" s="351">
        <f t="shared" si="0"/>
        <v>28</v>
      </c>
      <c r="V7" s="351"/>
      <c r="W7" s="351">
        <f t="shared" si="0"/>
        <v>24</v>
      </c>
      <c r="X7" s="351">
        <f t="shared" si="0"/>
        <v>135</v>
      </c>
      <c r="Y7" s="351"/>
      <c r="Z7" s="351">
        <f t="shared" si="0"/>
        <v>110</v>
      </c>
      <c r="AA7" s="351">
        <f t="shared" si="0"/>
        <v>14</v>
      </c>
      <c r="AB7" s="351"/>
      <c r="AC7" s="351">
        <f t="shared" si="0"/>
        <v>56</v>
      </c>
      <c r="AD7" s="351">
        <f t="shared" si="0"/>
        <v>67</v>
      </c>
      <c r="AE7" s="351"/>
      <c r="AF7" s="351">
        <f t="shared" si="0"/>
        <v>62</v>
      </c>
      <c r="AG7" s="351">
        <f t="shared" si="0"/>
        <v>9</v>
      </c>
      <c r="AH7" s="351"/>
      <c r="AI7" s="351">
        <v>29</v>
      </c>
      <c r="AJ7" s="351">
        <v>6</v>
      </c>
      <c r="AK7" s="351"/>
      <c r="AL7" s="348">
        <f>E7-SUM(H7,K7,N7,Q7,T7,W7,Z7,AC7,AF7,AI7)</f>
        <v>429</v>
      </c>
      <c r="AM7" s="348">
        <f>F7-SUM(I7,L7,O7,R7,U7,X7,AA7,AD7,AG7,AJ7)</f>
        <v>187</v>
      </c>
      <c r="AN7" s="13"/>
    </row>
    <row r="8" spans="1:39" ht="12" customHeight="1">
      <c r="A8" s="142"/>
      <c r="B8" s="142"/>
      <c r="C8" s="149"/>
      <c r="D8" s="149"/>
      <c r="E8" s="149"/>
      <c r="F8" s="149"/>
      <c r="G8" s="149"/>
      <c r="H8" s="348"/>
      <c r="K8" s="149"/>
      <c r="N8" s="149"/>
      <c r="Q8" s="149"/>
      <c r="T8" s="149"/>
      <c r="W8" s="149"/>
      <c r="Z8" s="149"/>
      <c r="AC8" s="348"/>
      <c r="AF8" s="348"/>
      <c r="AH8" s="348"/>
      <c r="AI8" s="348"/>
      <c r="AJ8" s="348"/>
      <c r="AK8" s="348"/>
      <c r="AL8" s="348"/>
      <c r="AM8" s="348"/>
    </row>
    <row r="9" spans="1:39" ht="12" customHeight="1">
      <c r="A9" s="142"/>
      <c r="B9" s="150" t="s">
        <v>10</v>
      </c>
      <c r="C9" s="149">
        <f>SUM(E9:F9)</f>
        <v>71</v>
      </c>
      <c r="D9" s="149"/>
      <c r="E9" s="149">
        <v>42</v>
      </c>
      <c r="F9" s="149">
        <v>29</v>
      </c>
      <c r="G9" s="149"/>
      <c r="H9" s="149">
        <v>7</v>
      </c>
      <c r="I9" s="149">
        <v>1</v>
      </c>
      <c r="J9" s="149"/>
      <c r="K9" s="149">
        <v>2</v>
      </c>
      <c r="L9" s="149"/>
      <c r="M9" s="149"/>
      <c r="N9" s="149">
        <v>10</v>
      </c>
      <c r="O9" s="348">
        <v>10</v>
      </c>
      <c r="P9" s="348"/>
      <c r="Q9" s="348">
        <v>1</v>
      </c>
      <c r="R9" s="348">
        <v>4</v>
      </c>
      <c r="S9" s="348"/>
      <c r="T9" s="348">
        <v>4</v>
      </c>
      <c r="U9" s="348"/>
      <c r="V9" s="348"/>
      <c r="W9" s="348"/>
      <c r="X9" s="348">
        <v>5</v>
      </c>
      <c r="Y9" s="348"/>
      <c r="Z9" s="348"/>
      <c r="AA9" s="348"/>
      <c r="AB9" s="348"/>
      <c r="AC9" s="348">
        <v>3</v>
      </c>
      <c r="AD9" s="348"/>
      <c r="AE9" s="348"/>
      <c r="AF9" s="440"/>
      <c r="AG9" s="440"/>
      <c r="AH9" s="440"/>
      <c r="AI9" s="440"/>
      <c r="AJ9" s="440"/>
      <c r="AK9" s="440"/>
      <c r="AL9" s="348">
        <f>E9-SUM(H9,K9,N9,Q9,T9,W9,Z9,AC9,AF9,AI9)</f>
        <v>15</v>
      </c>
      <c r="AM9" s="348">
        <f>F9-SUM(I9,L9,O9,R9,U9,X9,AA9,AD9,AG9,AJ9)</f>
        <v>9</v>
      </c>
    </row>
    <row r="10" spans="1:39" ht="12" customHeight="1">
      <c r="A10" s="142"/>
      <c r="B10" s="150" t="s">
        <v>11</v>
      </c>
      <c r="C10" s="149">
        <f aca="true" t="shared" si="1" ref="C10:C43">SUM(E10:F10)</f>
        <v>81</v>
      </c>
      <c r="D10" s="149"/>
      <c r="E10" s="149">
        <v>18</v>
      </c>
      <c r="F10" s="149">
        <v>63</v>
      </c>
      <c r="G10" s="149"/>
      <c r="H10" s="149"/>
      <c r="I10" s="149"/>
      <c r="J10" s="149"/>
      <c r="K10" s="149"/>
      <c r="L10" s="149">
        <v>1</v>
      </c>
      <c r="M10" s="149"/>
      <c r="N10" s="149">
        <v>4</v>
      </c>
      <c r="O10" s="348">
        <v>26</v>
      </c>
      <c r="P10" s="348"/>
      <c r="Q10" s="348">
        <v>4</v>
      </c>
      <c r="R10" s="348">
        <v>19</v>
      </c>
      <c r="S10" s="348"/>
      <c r="T10" s="348"/>
      <c r="U10" s="348"/>
      <c r="V10" s="348"/>
      <c r="W10" s="348">
        <v>3</v>
      </c>
      <c r="X10" s="348">
        <v>9</v>
      </c>
      <c r="Y10" s="348"/>
      <c r="Z10" s="348"/>
      <c r="AA10" s="348"/>
      <c r="AB10" s="348"/>
      <c r="AC10" s="348">
        <v>2</v>
      </c>
      <c r="AD10" s="348">
        <v>2</v>
      </c>
      <c r="AE10" s="348"/>
      <c r="AF10" s="440"/>
      <c r="AG10" s="440"/>
      <c r="AH10" s="440"/>
      <c r="AI10" s="440"/>
      <c r="AJ10" s="440"/>
      <c r="AK10" s="440"/>
      <c r="AL10" s="348">
        <f aca="true" t="shared" si="2" ref="AL10:AL43">E10-SUM(H10,K10,N10,Q10,T10,W10,Z10,AC10,AF10,AI10)</f>
        <v>5</v>
      </c>
      <c r="AM10" s="348">
        <f aca="true" t="shared" si="3" ref="AM10:AM43">F10-SUM(I10,L10,O10,R10,U10,X10,AA10,AD10,AG10,AJ10)</f>
        <v>6</v>
      </c>
    </row>
    <row r="11" spans="1:39" ht="12" customHeight="1">
      <c r="A11" s="142"/>
      <c r="B11" s="150" t="s">
        <v>12</v>
      </c>
      <c r="C11" s="149">
        <f t="shared" si="1"/>
        <v>23</v>
      </c>
      <c r="D11" s="149"/>
      <c r="E11" s="149">
        <v>18</v>
      </c>
      <c r="F11" s="149">
        <v>5</v>
      </c>
      <c r="G11" s="149"/>
      <c r="H11" s="149">
        <v>4</v>
      </c>
      <c r="I11" s="149"/>
      <c r="J11" s="149"/>
      <c r="K11" s="149"/>
      <c r="L11" s="149"/>
      <c r="M11" s="149"/>
      <c r="N11" s="149"/>
      <c r="O11" s="348">
        <v>1</v>
      </c>
      <c r="P11" s="348"/>
      <c r="Q11" s="348"/>
      <c r="R11" s="348">
        <v>2</v>
      </c>
      <c r="S11" s="348"/>
      <c r="T11" s="348"/>
      <c r="U11" s="348"/>
      <c r="V11" s="348"/>
      <c r="W11" s="348">
        <v>1</v>
      </c>
      <c r="X11" s="348"/>
      <c r="Y11" s="348"/>
      <c r="Z11" s="348">
        <v>3</v>
      </c>
      <c r="AA11" s="348"/>
      <c r="AB11" s="348"/>
      <c r="AC11" s="348"/>
      <c r="AD11" s="348">
        <v>1</v>
      </c>
      <c r="AE11" s="348"/>
      <c r="AF11" s="440"/>
      <c r="AG11" s="440"/>
      <c r="AH11" s="440"/>
      <c r="AI11" s="440">
        <v>1</v>
      </c>
      <c r="AJ11" s="440"/>
      <c r="AK11" s="440"/>
      <c r="AL11" s="348">
        <f t="shared" si="2"/>
        <v>9</v>
      </c>
      <c r="AM11" s="348">
        <f t="shared" si="3"/>
        <v>1</v>
      </c>
    </row>
    <row r="12" spans="1:39" ht="12" customHeight="1">
      <c r="A12" s="142"/>
      <c r="B12" s="150" t="s">
        <v>13</v>
      </c>
      <c r="C12" s="149">
        <f t="shared" si="1"/>
        <v>16</v>
      </c>
      <c r="D12" s="149"/>
      <c r="E12" s="149">
        <v>12</v>
      </c>
      <c r="F12" s="149">
        <v>4</v>
      </c>
      <c r="G12" s="149"/>
      <c r="H12" s="149">
        <v>2</v>
      </c>
      <c r="I12" s="149"/>
      <c r="J12" s="149"/>
      <c r="K12" s="149"/>
      <c r="L12" s="149"/>
      <c r="M12" s="149"/>
      <c r="N12" s="149">
        <v>2</v>
      </c>
      <c r="O12" s="348">
        <v>2</v>
      </c>
      <c r="P12" s="348"/>
      <c r="Q12" s="348"/>
      <c r="R12" s="348"/>
      <c r="S12" s="348"/>
      <c r="T12" s="348">
        <v>1</v>
      </c>
      <c r="U12" s="348"/>
      <c r="V12" s="348"/>
      <c r="W12" s="348"/>
      <c r="X12" s="348"/>
      <c r="Y12" s="348"/>
      <c r="Z12" s="348"/>
      <c r="AA12" s="348"/>
      <c r="AB12" s="348"/>
      <c r="AC12" s="348">
        <v>1</v>
      </c>
      <c r="AD12" s="348"/>
      <c r="AE12" s="348"/>
      <c r="AF12" s="440"/>
      <c r="AG12" s="440">
        <v>1</v>
      </c>
      <c r="AH12" s="440"/>
      <c r="AI12" s="440">
        <v>3</v>
      </c>
      <c r="AJ12" s="440">
        <v>1</v>
      </c>
      <c r="AK12" s="440"/>
      <c r="AL12" s="348">
        <f t="shared" si="2"/>
        <v>3</v>
      </c>
      <c r="AM12" s="348">
        <f t="shared" si="3"/>
        <v>0</v>
      </c>
    </row>
    <row r="13" spans="1:39" ht="12" customHeight="1">
      <c r="A13" s="142"/>
      <c r="B13" s="150" t="s">
        <v>74</v>
      </c>
      <c r="C13" s="149">
        <f t="shared" si="1"/>
        <v>750</v>
      </c>
      <c r="D13" s="149"/>
      <c r="E13" s="149">
        <v>709</v>
      </c>
      <c r="F13" s="149">
        <v>41</v>
      </c>
      <c r="G13" s="149"/>
      <c r="H13" s="149">
        <v>411</v>
      </c>
      <c r="I13" s="149">
        <v>3</v>
      </c>
      <c r="J13" s="149"/>
      <c r="K13" s="149">
        <v>268</v>
      </c>
      <c r="L13" s="149">
        <v>2</v>
      </c>
      <c r="M13" s="149"/>
      <c r="N13" s="149">
        <v>3</v>
      </c>
      <c r="O13" s="351">
        <v>7</v>
      </c>
      <c r="P13" s="348"/>
      <c r="Q13" s="348">
        <v>5</v>
      </c>
      <c r="R13" s="348">
        <v>9</v>
      </c>
      <c r="S13" s="348"/>
      <c r="T13" s="348">
        <v>4</v>
      </c>
      <c r="U13" s="348"/>
      <c r="V13" s="348"/>
      <c r="W13" s="348">
        <v>2</v>
      </c>
      <c r="X13" s="348">
        <v>12</v>
      </c>
      <c r="Y13" s="348"/>
      <c r="Z13" s="348">
        <v>2</v>
      </c>
      <c r="AA13" s="348"/>
      <c r="AB13" s="348"/>
      <c r="AC13" s="348"/>
      <c r="AD13" s="348">
        <v>2</v>
      </c>
      <c r="AE13" s="348"/>
      <c r="AF13" s="440">
        <v>2</v>
      </c>
      <c r="AG13" s="440"/>
      <c r="AH13" s="440"/>
      <c r="AI13" s="440"/>
      <c r="AJ13" s="440"/>
      <c r="AK13" s="440"/>
      <c r="AL13" s="348">
        <f t="shared" si="2"/>
        <v>12</v>
      </c>
      <c r="AM13" s="348">
        <f t="shared" si="3"/>
        <v>6</v>
      </c>
    </row>
    <row r="14" spans="1:39" ht="12" customHeight="1">
      <c r="A14" s="142"/>
      <c r="B14" s="150" t="s">
        <v>15</v>
      </c>
      <c r="C14" s="149">
        <f t="shared" si="1"/>
        <v>8</v>
      </c>
      <c r="D14" s="149"/>
      <c r="E14" s="149">
        <v>5</v>
      </c>
      <c r="F14" s="149">
        <v>3</v>
      </c>
      <c r="G14" s="149"/>
      <c r="H14" s="149">
        <v>2</v>
      </c>
      <c r="I14" s="149"/>
      <c r="J14" s="149"/>
      <c r="K14" s="149"/>
      <c r="L14" s="149"/>
      <c r="M14" s="149"/>
      <c r="N14" s="149"/>
      <c r="O14" s="348">
        <v>2</v>
      </c>
      <c r="P14" s="348"/>
      <c r="Q14" s="348"/>
      <c r="R14" s="348"/>
      <c r="S14" s="348"/>
      <c r="T14" s="348"/>
      <c r="U14" s="348"/>
      <c r="V14" s="348"/>
      <c r="W14" s="348"/>
      <c r="X14" s="348"/>
      <c r="Y14" s="348"/>
      <c r="Z14" s="348"/>
      <c r="AA14" s="348"/>
      <c r="AB14" s="348"/>
      <c r="AC14" s="348"/>
      <c r="AD14" s="348">
        <v>1</v>
      </c>
      <c r="AE14" s="348"/>
      <c r="AF14" s="440"/>
      <c r="AG14" s="440"/>
      <c r="AH14" s="440"/>
      <c r="AI14" s="440">
        <v>3</v>
      </c>
      <c r="AJ14" s="440"/>
      <c r="AK14" s="440"/>
      <c r="AL14" s="348">
        <f t="shared" si="2"/>
        <v>0</v>
      </c>
      <c r="AM14" s="348">
        <f t="shared" si="3"/>
        <v>0</v>
      </c>
    </row>
    <row r="15" spans="1:39" ht="12" customHeight="1">
      <c r="A15" s="142"/>
      <c r="B15" s="150" t="s">
        <v>16</v>
      </c>
      <c r="C15" s="149">
        <f t="shared" si="1"/>
        <v>5</v>
      </c>
      <c r="D15" s="149"/>
      <c r="E15" s="149">
        <v>3</v>
      </c>
      <c r="F15" s="149">
        <v>2</v>
      </c>
      <c r="G15" s="149"/>
      <c r="H15" s="149"/>
      <c r="I15" s="149"/>
      <c r="J15" s="149"/>
      <c r="K15" s="149"/>
      <c r="L15" s="149"/>
      <c r="M15" s="149"/>
      <c r="N15" s="149"/>
      <c r="O15" s="348"/>
      <c r="P15" s="348"/>
      <c r="Q15" s="348"/>
      <c r="R15" s="348"/>
      <c r="S15" s="348"/>
      <c r="T15" s="348"/>
      <c r="U15" s="348"/>
      <c r="V15" s="348"/>
      <c r="W15" s="348"/>
      <c r="X15" s="348"/>
      <c r="Y15" s="348"/>
      <c r="Z15" s="348">
        <v>1</v>
      </c>
      <c r="AA15" s="348"/>
      <c r="AB15" s="348"/>
      <c r="AC15" s="348"/>
      <c r="AD15" s="348"/>
      <c r="AE15" s="348"/>
      <c r="AF15" s="440">
        <v>1</v>
      </c>
      <c r="AG15" s="440">
        <v>1</v>
      </c>
      <c r="AH15" s="440"/>
      <c r="AI15" s="440"/>
      <c r="AJ15" s="440"/>
      <c r="AK15" s="440"/>
      <c r="AL15" s="348">
        <f t="shared" si="2"/>
        <v>1</v>
      </c>
      <c r="AM15" s="348">
        <f t="shared" si="3"/>
        <v>1</v>
      </c>
    </row>
    <row r="16" spans="1:39" ht="12" customHeight="1">
      <c r="A16" s="142"/>
      <c r="B16" s="150" t="s">
        <v>17</v>
      </c>
      <c r="C16" s="149">
        <f t="shared" si="1"/>
        <v>292</v>
      </c>
      <c r="D16" s="149"/>
      <c r="E16" s="149">
        <v>161</v>
      </c>
      <c r="F16" s="149">
        <v>131</v>
      </c>
      <c r="G16" s="149"/>
      <c r="H16" s="149">
        <v>64</v>
      </c>
      <c r="I16" s="149">
        <v>2</v>
      </c>
      <c r="J16" s="149"/>
      <c r="K16" s="149">
        <v>72</v>
      </c>
      <c r="L16" s="149"/>
      <c r="M16" s="149"/>
      <c r="N16" s="149">
        <v>4</v>
      </c>
      <c r="O16" s="351">
        <v>37</v>
      </c>
      <c r="P16" s="348"/>
      <c r="Q16" s="348">
        <v>11</v>
      </c>
      <c r="R16" s="348">
        <v>45</v>
      </c>
      <c r="S16" s="348"/>
      <c r="T16" s="348"/>
      <c r="U16" s="348">
        <v>1</v>
      </c>
      <c r="V16" s="348"/>
      <c r="W16" s="348">
        <v>1</v>
      </c>
      <c r="X16" s="348">
        <v>24</v>
      </c>
      <c r="Y16" s="348"/>
      <c r="Z16" s="348"/>
      <c r="AA16" s="348"/>
      <c r="AB16" s="348"/>
      <c r="AC16" s="348">
        <v>2</v>
      </c>
      <c r="AD16" s="348">
        <v>1</v>
      </c>
      <c r="AE16" s="348"/>
      <c r="AF16" s="440"/>
      <c r="AG16" s="440"/>
      <c r="AH16" s="440"/>
      <c r="AI16" s="440"/>
      <c r="AJ16" s="440"/>
      <c r="AK16" s="440"/>
      <c r="AL16" s="348">
        <f t="shared" si="2"/>
        <v>7</v>
      </c>
      <c r="AM16" s="348">
        <f t="shared" si="3"/>
        <v>21</v>
      </c>
    </row>
    <row r="17" spans="1:39" ht="12" customHeight="1">
      <c r="A17" s="142"/>
      <c r="B17" s="150" t="s">
        <v>75</v>
      </c>
      <c r="C17" s="149">
        <f t="shared" si="1"/>
        <v>50</v>
      </c>
      <c r="D17" s="149"/>
      <c r="E17" s="149">
        <v>30</v>
      </c>
      <c r="F17" s="149">
        <v>20</v>
      </c>
      <c r="G17" s="149"/>
      <c r="H17" s="149">
        <v>8</v>
      </c>
      <c r="I17" s="149">
        <v>3</v>
      </c>
      <c r="J17" s="149"/>
      <c r="K17" s="149">
        <v>3</v>
      </c>
      <c r="L17" s="149"/>
      <c r="M17" s="149"/>
      <c r="N17" s="149"/>
      <c r="O17" s="348">
        <v>3</v>
      </c>
      <c r="P17" s="348"/>
      <c r="Q17" s="348">
        <v>1</v>
      </c>
      <c r="R17" s="348">
        <v>1</v>
      </c>
      <c r="S17" s="348"/>
      <c r="T17" s="348">
        <v>7</v>
      </c>
      <c r="U17" s="348">
        <v>1</v>
      </c>
      <c r="V17" s="348"/>
      <c r="W17" s="348">
        <v>1</v>
      </c>
      <c r="X17" s="348">
        <v>1</v>
      </c>
      <c r="Y17" s="348"/>
      <c r="Z17" s="348">
        <v>2</v>
      </c>
      <c r="AA17" s="348"/>
      <c r="AB17" s="348"/>
      <c r="AC17" s="348">
        <v>1</v>
      </c>
      <c r="AD17" s="348">
        <v>5</v>
      </c>
      <c r="AE17" s="348"/>
      <c r="AF17" s="440"/>
      <c r="AG17" s="440"/>
      <c r="AH17" s="440"/>
      <c r="AI17" s="440"/>
      <c r="AJ17" s="440"/>
      <c r="AK17" s="440"/>
      <c r="AL17" s="348">
        <f t="shared" si="2"/>
        <v>7</v>
      </c>
      <c r="AM17" s="348">
        <f t="shared" si="3"/>
        <v>6</v>
      </c>
    </row>
    <row r="18" spans="1:39" ht="12" customHeight="1">
      <c r="A18" s="142"/>
      <c r="B18" s="150" t="s">
        <v>76</v>
      </c>
      <c r="C18" s="149">
        <f t="shared" si="1"/>
        <v>83</v>
      </c>
      <c r="D18" s="149"/>
      <c r="E18" s="149">
        <v>52</v>
      </c>
      <c r="F18" s="149">
        <v>31</v>
      </c>
      <c r="G18" s="149"/>
      <c r="H18" s="348">
        <v>26</v>
      </c>
      <c r="I18" s="149">
        <v>2</v>
      </c>
      <c r="J18" s="149"/>
      <c r="K18" s="149">
        <v>3</v>
      </c>
      <c r="L18" s="149">
        <v>1</v>
      </c>
      <c r="M18" s="149"/>
      <c r="N18" s="149">
        <v>3</v>
      </c>
      <c r="O18" s="348">
        <v>3</v>
      </c>
      <c r="P18" s="348"/>
      <c r="Q18" s="348"/>
      <c r="R18" s="348">
        <v>2</v>
      </c>
      <c r="S18" s="348"/>
      <c r="T18" s="348">
        <v>1</v>
      </c>
      <c r="U18" s="348"/>
      <c r="V18" s="348"/>
      <c r="W18" s="348">
        <v>1</v>
      </c>
      <c r="X18" s="348">
        <v>7</v>
      </c>
      <c r="Y18" s="348"/>
      <c r="Z18" s="348">
        <v>4</v>
      </c>
      <c r="AA18" s="348"/>
      <c r="AB18" s="348"/>
      <c r="AC18" s="348"/>
      <c r="AD18" s="348">
        <v>8</v>
      </c>
      <c r="AE18" s="348"/>
      <c r="AF18" s="440">
        <v>2</v>
      </c>
      <c r="AG18" s="440">
        <v>3</v>
      </c>
      <c r="AH18" s="440"/>
      <c r="AI18" s="440">
        <v>2</v>
      </c>
      <c r="AJ18" s="440"/>
      <c r="AK18" s="440"/>
      <c r="AL18" s="348">
        <f t="shared" si="2"/>
        <v>10</v>
      </c>
      <c r="AM18" s="348">
        <f t="shared" si="3"/>
        <v>5</v>
      </c>
    </row>
    <row r="19" spans="1:39" ht="12" customHeight="1">
      <c r="A19" s="142"/>
      <c r="B19" s="150" t="s">
        <v>20</v>
      </c>
      <c r="C19" s="149">
        <f t="shared" si="1"/>
        <v>17</v>
      </c>
      <c r="D19" s="149"/>
      <c r="E19" s="149">
        <v>11</v>
      </c>
      <c r="F19" s="149">
        <v>6</v>
      </c>
      <c r="G19" s="149"/>
      <c r="H19" s="149">
        <v>3</v>
      </c>
      <c r="I19" s="149">
        <v>1</v>
      </c>
      <c r="J19" s="149"/>
      <c r="K19" s="149">
        <v>1</v>
      </c>
      <c r="L19" s="149">
        <v>1</v>
      </c>
      <c r="M19" s="149"/>
      <c r="N19" s="149">
        <v>5</v>
      </c>
      <c r="O19" s="348">
        <v>1</v>
      </c>
      <c r="P19" s="348"/>
      <c r="Q19" s="348">
        <v>1</v>
      </c>
      <c r="R19" s="348"/>
      <c r="S19" s="348"/>
      <c r="T19" s="348"/>
      <c r="U19" s="348"/>
      <c r="V19" s="348"/>
      <c r="W19" s="348"/>
      <c r="X19" s="348">
        <v>2</v>
      </c>
      <c r="Y19" s="348"/>
      <c r="Z19" s="348"/>
      <c r="AA19" s="348"/>
      <c r="AB19" s="348"/>
      <c r="AC19" s="348"/>
      <c r="AD19" s="348"/>
      <c r="AE19" s="348"/>
      <c r="AF19" s="440"/>
      <c r="AG19" s="440"/>
      <c r="AH19" s="440"/>
      <c r="AI19" s="440"/>
      <c r="AJ19" s="440"/>
      <c r="AK19" s="440"/>
      <c r="AL19" s="348">
        <f t="shared" si="2"/>
        <v>1</v>
      </c>
      <c r="AM19" s="348">
        <f t="shared" si="3"/>
        <v>1</v>
      </c>
    </row>
    <row r="20" spans="1:39" ht="12" customHeight="1">
      <c r="A20" s="142"/>
      <c r="B20" s="150" t="s">
        <v>21</v>
      </c>
      <c r="C20" s="149">
        <f t="shared" si="1"/>
        <v>251</v>
      </c>
      <c r="D20" s="149"/>
      <c r="E20" s="149">
        <v>219</v>
      </c>
      <c r="F20" s="149">
        <v>32</v>
      </c>
      <c r="G20" s="149"/>
      <c r="H20" s="149">
        <v>70</v>
      </c>
      <c r="I20" s="149"/>
      <c r="J20" s="149"/>
      <c r="K20" s="149">
        <v>89</v>
      </c>
      <c r="L20" s="149"/>
      <c r="M20" s="149"/>
      <c r="N20" s="149">
        <v>2</v>
      </c>
      <c r="O20" s="348">
        <v>4</v>
      </c>
      <c r="P20" s="348"/>
      <c r="Q20" s="348">
        <v>16</v>
      </c>
      <c r="R20" s="348">
        <v>8</v>
      </c>
      <c r="S20" s="348"/>
      <c r="T20" s="348">
        <v>3</v>
      </c>
      <c r="U20" s="348"/>
      <c r="V20" s="348"/>
      <c r="W20" s="348">
        <v>3</v>
      </c>
      <c r="X20" s="348">
        <v>2</v>
      </c>
      <c r="Y20" s="348"/>
      <c r="Z20" s="348">
        <v>12</v>
      </c>
      <c r="AA20" s="348">
        <v>2</v>
      </c>
      <c r="AB20" s="348"/>
      <c r="AC20" s="348">
        <v>10</v>
      </c>
      <c r="AD20" s="348">
        <v>9</v>
      </c>
      <c r="AE20" s="348"/>
      <c r="AF20" s="440">
        <v>1</v>
      </c>
      <c r="AG20" s="440"/>
      <c r="AH20" s="440"/>
      <c r="AI20" s="440"/>
      <c r="AJ20" s="440">
        <v>1</v>
      </c>
      <c r="AK20" s="440"/>
      <c r="AL20" s="348">
        <f t="shared" si="2"/>
        <v>13</v>
      </c>
      <c r="AM20" s="348">
        <f t="shared" si="3"/>
        <v>6</v>
      </c>
    </row>
    <row r="21" spans="1:39" ht="12" customHeight="1">
      <c r="A21" s="142"/>
      <c r="B21" s="150" t="s">
        <v>22</v>
      </c>
      <c r="C21" s="149">
        <f t="shared" si="1"/>
        <v>16</v>
      </c>
      <c r="D21" s="149"/>
      <c r="E21" s="149">
        <v>12</v>
      </c>
      <c r="F21" s="149">
        <v>4</v>
      </c>
      <c r="G21" s="149"/>
      <c r="H21" s="149">
        <v>1</v>
      </c>
      <c r="I21" s="149"/>
      <c r="J21" s="149"/>
      <c r="K21" s="149">
        <v>2</v>
      </c>
      <c r="L21" s="149"/>
      <c r="M21" s="149"/>
      <c r="N21" s="149">
        <v>1</v>
      </c>
      <c r="O21" s="348"/>
      <c r="P21" s="348"/>
      <c r="Q21" s="348"/>
      <c r="R21" s="348"/>
      <c r="S21" s="348"/>
      <c r="T21" s="348"/>
      <c r="U21" s="348"/>
      <c r="V21" s="348"/>
      <c r="W21" s="348"/>
      <c r="X21" s="348">
        <v>1</v>
      </c>
      <c r="Y21" s="348"/>
      <c r="Z21" s="348">
        <v>2</v>
      </c>
      <c r="AA21" s="348"/>
      <c r="AB21" s="348"/>
      <c r="AC21" s="348">
        <v>1</v>
      </c>
      <c r="AD21" s="348"/>
      <c r="AE21" s="348"/>
      <c r="AF21" s="440"/>
      <c r="AG21" s="440"/>
      <c r="AH21" s="440"/>
      <c r="AI21" s="440">
        <v>1</v>
      </c>
      <c r="AJ21" s="440"/>
      <c r="AK21" s="440"/>
      <c r="AL21" s="348">
        <f t="shared" si="2"/>
        <v>4</v>
      </c>
      <c r="AM21" s="348">
        <f t="shared" si="3"/>
        <v>3</v>
      </c>
    </row>
    <row r="22" spans="1:39" ht="12" customHeight="1">
      <c r="A22" s="142"/>
      <c r="B22" s="150" t="s">
        <v>23</v>
      </c>
      <c r="C22" s="149">
        <f t="shared" si="1"/>
        <v>412</v>
      </c>
      <c r="D22" s="149"/>
      <c r="E22" s="149">
        <v>386</v>
      </c>
      <c r="F22" s="149">
        <v>26</v>
      </c>
      <c r="G22" s="149"/>
      <c r="H22" s="149">
        <v>165</v>
      </c>
      <c r="I22" s="149">
        <v>9</v>
      </c>
      <c r="J22" s="149"/>
      <c r="K22" s="149">
        <v>88</v>
      </c>
      <c r="L22" s="149">
        <v>3</v>
      </c>
      <c r="M22" s="149"/>
      <c r="N22" s="149"/>
      <c r="O22" s="348"/>
      <c r="P22" s="348"/>
      <c r="Q22" s="348"/>
      <c r="R22" s="348"/>
      <c r="S22" s="348"/>
      <c r="T22" s="348">
        <v>101</v>
      </c>
      <c r="U22" s="348">
        <v>10</v>
      </c>
      <c r="V22" s="348"/>
      <c r="W22" s="348"/>
      <c r="X22" s="348">
        <v>2</v>
      </c>
      <c r="Y22" s="348"/>
      <c r="Z22" s="348">
        <v>6</v>
      </c>
      <c r="AA22" s="348">
        <v>1</v>
      </c>
      <c r="AB22" s="348"/>
      <c r="AC22" s="348"/>
      <c r="AD22" s="348"/>
      <c r="AE22" s="348"/>
      <c r="AF22" s="440"/>
      <c r="AG22" s="440"/>
      <c r="AH22" s="440"/>
      <c r="AI22" s="440">
        <v>2</v>
      </c>
      <c r="AJ22" s="440"/>
      <c r="AK22" s="440"/>
      <c r="AL22" s="348">
        <f t="shared" si="2"/>
        <v>24</v>
      </c>
      <c r="AM22" s="348">
        <f t="shared" si="3"/>
        <v>1</v>
      </c>
    </row>
    <row r="23" spans="1:39" ht="12" customHeight="1">
      <c r="A23" s="142"/>
      <c r="B23" s="150" t="s">
        <v>24</v>
      </c>
      <c r="C23" s="149">
        <f t="shared" si="1"/>
        <v>151</v>
      </c>
      <c r="D23" s="149"/>
      <c r="E23" s="149">
        <v>78</v>
      </c>
      <c r="F23" s="149">
        <v>73</v>
      </c>
      <c r="G23" s="149"/>
      <c r="H23" s="149">
        <v>25</v>
      </c>
      <c r="I23" s="149"/>
      <c r="J23" s="149"/>
      <c r="K23" s="149">
        <v>6</v>
      </c>
      <c r="L23" s="149"/>
      <c r="M23" s="149"/>
      <c r="N23" s="149">
        <v>7</v>
      </c>
      <c r="O23" s="348">
        <v>39</v>
      </c>
      <c r="P23" s="348"/>
      <c r="Q23" s="348">
        <v>3</v>
      </c>
      <c r="R23" s="348">
        <v>12</v>
      </c>
      <c r="S23" s="348"/>
      <c r="T23" s="348">
        <v>3</v>
      </c>
      <c r="U23" s="348"/>
      <c r="V23" s="348"/>
      <c r="W23" s="348">
        <v>1</v>
      </c>
      <c r="X23" s="348">
        <v>5</v>
      </c>
      <c r="Y23" s="348"/>
      <c r="Z23" s="348"/>
      <c r="AA23" s="348"/>
      <c r="AB23" s="348"/>
      <c r="AC23" s="348">
        <v>14</v>
      </c>
      <c r="AD23" s="348">
        <v>7</v>
      </c>
      <c r="AE23" s="348"/>
      <c r="AF23" s="440">
        <v>2</v>
      </c>
      <c r="AG23" s="440"/>
      <c r="AH23" s="440"/>
      <c r="AI23" s="440">
        <v>1</v>
      </c>
      <c r="AJ23" s="440">
        <v>1</v>
      </c>
      <c r="AK23" s="440"/>
      <c r="AL23" s="348">
        <f t="shared" si="2"/>
        <v>16</v>
      </c>
      <c r="AM23" s="348">
        <f t="shared" si="3"/>
        <v>9</v>
      </c>
    </row>
    <row r="24" spans="1:39" ht="12" customHeight="1">
      <c r="A24" s="142"/>
      <c r="B24" s="150" t="s">
        <v>77</v>
      </c>
      <c r="C24" s="149">
        <f t="shared" si="1"/>
        <v>512</v>
      </c>
      <c r="D24" s="149"/>
      <c r="E24" s="149">
        <v>451</v>
      </c>
      <c r="F24" s="149">
        <v>61</v>
      </c>
      <c r="G24" s="149"/>
      <c r="H24" s="149">
        <v>133</v>
      </c>
      <c r="I24" s="149">
        <v>18</v>
      </c>
      <c r="J24" s="149"/>
      <c r="K24" s="149">
        <v>35</v>
      </c>
      <c r="L24" s="149">
        <v>4</v>
      </c>
      <c r="M24" s="149"/>
      <c r="N24" s="149"/>
      <c r="O24" s="348">
        <v>2</v>
      </c>
      <c r="P24" s="348"/>
      <c r="Q24" s="348">
        <v>4</v>
      </c>
      <c r="R24" s="348"/>
      <c r="S24" s="348"/>
      <c r="T24" s="348">
        <v>62</v>
      </c>
      <c r="U24" s="348">
        <v>9</v>
      </c>
      <c r="V24" s="348"/>
      <c r="W24" s="348">
        <v>1</v>
      </c>
      <c r="X24" s="348">
        <v>3</v>
      </c>
      <c r="Y24" s="348"/>
      <c r="Z24" s="348">
        <v>9</v>
      </c>
      <c r="AA24" s="348">
        <v>1</v>
      </c>
      <c r="AB24" s="348"/>
      <c r="AC24" s="348">
        <v>3</v>
      </c>
      <c r="AD24" s="348"/>
      <c r="AE24" s="348"/>
      <c r="AF24" s="440">
        <v>27</v>
      </c>
      <c r="AG24" s="440">
        <v>2</v>
      </c>
      <c r="AH24" s="440"/>
      <c r="AI24" s="440">
        <v>2</v>
      </c>
      <c r="AJ24" s="440"/>
      <c r="AK24" s="440"/>
      <c r="AL24" s="348">
        <f t="shared" si="2"/>
        <v>175</v>
      </c>
      <c r="AM24" s="348">
        <f t="shared" si="3"/>
        <v>22</v>
      </c>
    </row>
    <row r="25" spans="1:39" ht="12" customHeight="1">
      <c r="A25" s="142"/>
      <c r="B25" s="150" t="s">
        <v>78</v>
      </c>
      <c r="C25" s="149">
        <f t="shared" si="1"/>
        <v>224</v>
      </c>
      <c r="D25" s="149"/>
      <c r="E25" s="149">
        <v>178</v>
      </c>
      <c r="F25" s="149">
        <v>46</v>
      </c>
      <c r="G25" s="149"/>
      <c r="H25" s="149">
        <v>94</v>
      </c>
      <c r="I25" s="149">
        <v>5</v>
      </c>
      <c r="J25" s="149"/>
      <c r="K25" s="149">
        <v>35</v>
      </c>
      <c r="L25" s="149">
        <v>2</v>
      </c>
      <c r="M25" s="149"/>
      <c r="N25" s="149">
        <v>5</v>
      </c>
      <c r="O25" s="348">
        <v>11</v>
      </c>
      <c r="P25" s="348"/>
      <c r="Q25" s="348">
        <v>4</v>
      </c>
      <c r="R25" s="348">
        <v>3</v>
      </c>
      <c r="S25" s="348"/>
      <c r="T25" s="348">
        <v>9</v>
      </c>
      <c r="U25" s="348">
        <v>1</v>
      </c>
      <c r="V25" s="348"/>
      <c r="W25" s="348">
        <v>2</v>
      </c>
      <c r="X25" s="348">
        <v>7</v>
      </c>
      <c r="Y25" s="348"/>
      <c r="Z25" s="348">
        <v>5</v>
      </c>
      <c r="AA25" s="348">
        <v>4</v>
      </c>
      <c r="AB25" s="348"/>
      <c r="AC25" s="348">
        <v>2</v>
      </c>
      <c r="AD25" s="348">
        <v>5</v>
      </c>
      <c r="AE25" s="348"/>
      <c r="AF25" s="440">
        <v>3</v>
      </c>
      <c r="AG25" s="440"/>
      <c r="AH25" s="440"/>
      <c r="AI25" s="440">
        <v>2</v>
      </c>
      <c r="AJ25" s="440"/>
      <c r="AK25" s="440"/>
      <c r="AL25" s="348">
        <f t="shared" si="2"/>
        <v>17</v>
      </c>
      <c r="AM25" s="348">
        <f t="shared" si="3"/>
        <v>8</v>
      </c>
    </row>
    <row r="26" spans="1:39" ht="12" customHeight="1">
      <c r="A26" s="142"/>
      <c r="B26" s="150" t="s">
        <v>27</v>
      </c>
      <c r="C26" s="149">
        <f t="shared" si="1"/>
        <v>10</v>
      </c>
      <c r="D26" s="149"/>
      <c r="E26" s="149">
        <v>10</v>
      </c>
      <c r="F26" s="149"/>
      <c r="G26" s="149"/>
      <c r="H26" s="149">
        <v>4</v>
      </c>
      <c r="I26" s="149"/>
      <c r="J26" s="149"/>
      <c r="K26" s="149">
        <v>1</v>
      </c>
      <c r="L26" s="149"/>
      <c r="M26" s="149"/>
      <c r="N26" s="149"/>
      <c r="O26" s="348"/>
      <c r="P26" s="348"/>
      <c r="Q26" s="348"/>
      <c r="R26" s="348"/>
      <c r="S26" s="348"/>
      <c r="T26" s="348">
        <v>4</v>
      </c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440"/>
      <c r="AG26" s="440"/>
      <c r="AH26" s="440"/>
      <c r="AI26" s="440"/>
      <c r="AJ26" s="440"/>
      <c r="AK26" s="440"/>
      <c r="AL26" s="348">
        <f t="shared" si="2"/>
        <v>1</v>
      </c>
      <c r="AM26" s="348">
        <f t="shared" si="3"/>
        <v>0</v>
      </c>
    </row>
    <row r="27" spans="1:39" ht="12" customHeight="1">
      <c r="A27" s="142"/>
      <c r="B27" s="150" t="s">
        <v>28</v>
      </c>
      <c r="C27" s="149">
        <f t="shared" si="1"/>
        <v>69</v>
      </c>
      <c r="D27" s="149"/>
      <c r="E27" s="149">
        <v>53</v>
      </c>
      <c r="F27" s="149">
        <v>16</v>
      </c>
      <c r="G27" s="149"/>
      <c r="H27" s="149">
        <v>23</v>
      </c>
      <c r="I27" s="149"/>
      <c r="J27" s="149"/>
      <c r="K27" s="149"/>
      <c r="L27" s="149"/>
      <c r="M27" s="149"/>
      <c r="N27" s="149">
        <v>1</v>
      </c>
      <c r="O27" s="348">
        <v>2</v>
      </c>
      <c r="P27" s="348"/>
      <c r="Q27" s="348"/>
      <c r="R27" s="348">
        <v>4</v>
      </c>
      <c r="S27" s="348"/>
      <c r="T27" s="348"/>
      <c r="U27" s="348">
        <v>2</v>
      </c>
      <c r="V27" s="348"/>
      <c r="W27" s="348">
        <v>1</v>
      </c>
      <c r="X27" s="348">
        <v>3</v>
      </c>
      <c r="Y27" s="348"/>
      <c r="Z27" s="348">
        <v>22</v>
      </c>
      <c r="AA27" s="348">
        <v>1</v>
      </c>
      <c r="AB27" s="348"/>
      <c r="AC27" s="348"/>
      <c r="AD27" s="348"/>
      <c r="AE27" s="348"/>
      <c r="AF27" s="440"/>
      <c r="AG27" s="440"/>
      <c r="AH27" s="440"/>
      <c r="AI27" s="440"/>
      <c r="AJ27" s="440"/>
      <c r="AK27" s="440"/>
      <c r="AL27" s="348">
        <f t="shared" si="2"/>
        <v>6</v>
      </c>
      <c r="AM27" s="348">
        <f t="shared" si="3"/>
        <v>4</v>
      </c>
    </row>
    <row r="28" spans="1:39" ht="12" customHeight="1">
      <c r="A28" s="142"/>
      <c r="B28" s="150" t="s">
        <v>29</v>
      </c>
      <c r="C28" s="149">
        <f t="shared" si="1"/>
        <v>27</v>
      </c>
      <c r="D28" s="149"/>
      <c r="E28" s="149">
        <v>20</v>
      </c>
      <c r="F28" s="149">
        <v>7</v>
      </c>
      <c r="G28" s="149"/>
      <c r="H28" s="149">
        <v>1</v>
      </c>
      <c r="I28" s="149"/>
      <c r="J28" s="149"/>
      <c r="K28" s="149"/>
      <c r="L28" s="149"/>
      <c r="M28" s="149"/>
      <c r="N28" s="149"/>
      <c r="O28" s="348">
        <v>1</v>
      </c>
      <c r="P28" s="348"/>
      <c r="Q28" s="348">
        <v>1</v>
      </c>
      <c r="R28" s="348">
        <v>1</v>
      </c>
      <c r="S28" s="348"/>
      <c r="T28" s="348">
        <v>1</v>
      </c>
      <c r="U28" s="348">
        <v>1</v>
      </c>
      <c r="V28" s="348"/>
      <c r="W28" s="348"/>
      <c r="X28" s="348"/>
      <c r="Y28" s="348"/>
      <c r="Z28" s="348">
        <v>9</v>
      </c>
      <c r="AA28" s="348">
        <v>1</v>
      </c>
      <c r="AB28" s="348"/>
      <c r="AC28" s="348"/>
      <c r="AD28" s="348">
        <v>1</v>
      </c>
      <c r="AE28" s="348"/>
      <c r="AF28" s="440"/>
      <c r="AG28" s="440"/>
      <c r="AH28" s="440"/>
      <c r="AI28" s="440"/>
      <c r="AJ28" s="440"/>
      <c r="AK28" s="440"/>
      <c r="AL28" s="348">
        <f t="shared" si="2"/>
        <v>8</v>
      </c>
      <c r="AM28" s="348">
        <f t="shared" si="3"/>
        <v>2</v>
      </c>
    </row>
    <row r="29" spans="1:39" ht="12" customHeight="1">
      <c r="A29" s="142"/>
      <c r="B29" s="150" t="s">
        <v>30</v>
      </c>
      <c r="C29" s="149">
        <f t="shared" si="1"/>
        <v>126</v>
      </c>
      <c r="D29" s="149"/>
      <c r="E29" s="149">
        <v>91</v>
      </c>
      <c r="F29" s="149">
        <v>35</v>
      </c>
      <c r="G29" s="149"/>
      <c r="H29" s="149">
        <v>60</v>
      </c>
      <c r="I29" s="149">
        <v>1</v>
      </c>
      <c r="J29" s="149"/>
      <c r="K29" s="149">
        <v>9</v>
      </c>
      <c r="L29" s="149">
        <v>1</v>
      </c>
      <c r="M29" s="149"/>
      <c r="N29" s="149">
        <v>1</v>
      </c>
      <c r="O29" s="351">
        <v>7</v>
      </c>
      <c r="P29" s="348"/>
      <c r="Q29" s="348">
        <v>2</v>
      </c>
      <c r="R29" s="348">
        <v>2</v>
      </c>
      <c r="S29" s="348"/>
      <c r="T29" s="348">
        <v>1</v>
      </c>
      <c r="U29" s="348"/>
      <c r="V29" s="348"/>
      <c r="W29" s="348">
        <v>2</v>
      </c>
      <c r="X29" s="348">
        <v>11</v>
      </c>
      <c r="Y29" s="348"/>
      <c r="Z29" s="348"/>
      <c r="AA29" s="348"/>
      <c r="AB29" s="348"/>
      <c r="AC29" s="348">
        <v>5</v>
      </c>
      <c r="AD29" s="348">
        <v>8</v>
      </c>
      <c r="AE29" s="348"/>
      <c r="AF29" s="440"/>
      <c r="AG29" s="440"/>
      <c r="AH29" s="440"/>
      <c r="AI29" s="440">
        <v>1</v>
      </c>
      <c r="AJ29" s="440"/>
      <c r="AK29" s="440"/>
      <c r="AL29" s="348">
        <f t="shared" si="2"/>
        <v>10</v>
      </c>
      <c r="AM29" s="348">
        <f t="shared" si="3"/>
        <v>5</v>
      </c>
    </row>
    <row r="30" spans="1:39" ht="12" customHeight="1">
      <c r="A30" s="142"/>
      <c r="B30" s="150" t="s">
        <v>31</v>
      </c>
      <c r="C30" s="149">
        <f t="shared" si="1"/>
        <v>18</v>
      </c>
      <c r="D30" s="149"/>
      <c r="E30" s="149">
        <v>17</v>
      </c>
      <c r="F30" s="149">
        <v>1</v>
      </c>
      <c r="G30" s="149"/>
      <c r="H30" s="149">
        <v>14</v>
      </c>
      <c r="I30" s="149"/>
      <c r="J30" s="149"/>
      <c r="K30" s="149"/>
      <c r="L30" s="149"/>
      <c r="M30" s="149"/>
      <c r="N30" s="149"/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48"/>
      <c r="AB30" s="348"/>
      <c r="AC30" s="348"/>
      <c r="AD30" s="348"/>
      <c r="AE30" s="348"/>
      <c r="AF30" s="440"/>
      <c r="AG30" s="440"/>
      <c r="AH30" s="440"/>
      <c r="AI30" s="440"/>
      <c r="AJ30" s="440"/>
      <c r="AK30" s="440"/>
      <c r="AL30" s="348">
        <f t="shared" si="2"/>
        <v>3</v>
      </c>
      <c r="AM30" s="348">
        <f t="shared" si="3"/>
        <v>1</v>
      </c>
    </row>
    <row r="31" spans="1:39" ht="12" customHeight="1">
      <c r="A31" s="142"/>
      <c r="B31" s="150" t="s">
        <v>32</v>
      </c>
      <c r="C31" s="149">
        <f t="shared" si="1"/>
        <v>36</v>
      </c>
      <c r="D31" s="149"/>
      <c r="E31" s="149">
        <v>12</v>
      </c>
      <c r="F31" s="149">
        <v>24</v>
      </c>
      <c r="G31" s="149"/>
      <c r="H31" s="149"/>
      <c r="I31" s="149"/>
      <c r="J31" s="149"/>
      <c r="K31" s="149"/>
      <c r="L31" s="149"/>
      <c r="M31" s="149"/>
      <c r="N31" s="149"/>
      <c r="O31" s="348">
        <v>7</v>
      </c>
      <c r="P31" s="348"/>
      <c r="Q31" s="348">
        <v>1</v>
      </c>
      <c r="R31" s="348">
        <v>2</v>
      </c>
      <c r="S31" s="348"/>
      <c r="T31" s="348"/>
      <c r="U31" s="348">
        <v>1</v>
      </c>
      <c r="V31" s="348"/>
      <c r="W31" s="348">
        <v>2</v>
      </c>
      <c r="X31" s="348">
        <v>4</v>
      </c>
      <c r="Y31" s="348"/>
      <c r="Z31" s="348"/>
      <c r="AA31" s="348"/>
      <c r="AB31" s="348"/>
      <c r="AC31" s="348">
        <v>1</v>
      </c>
      <c r="AD31" s="348">
        <v>2</v>
      </c>
      <c r="AE31" s="348"/>
      <c r="AF31" s="440"/>
      <c r="AG31" s="440"/>
      <c r="AH31" s="440"/>
      <c r="AI31" s="440"/>
      <c r="AJ31" s="440"/>
      <c r="AK31" s="440"/>
      <c r="AL31" s="348">
        <f t="shared" si="2"/>
        <v>8</v>
      </c>
      <c r="AM31" s="348">
        <f t="shared" si="3"/>
        <v>8</v>
      </c>
    </row>
    <row r="32" spans="1:39" ht="12" customHeight="1">
      <c r="A32" s="142"/>
      <c r="B32" s="150" t="s">
        <v>33</v>
      </c>
      <c r="C32" s="149">
        <f t="shared" si="1"/>
        <v>41</v>
      </c>
      <c r="D32" s="149"/>
      <c r="E32" s="149">
        <v>23</v>
      </c>
      <c r="F32" s="149">
        <v>18</v>
      </c>
      <c r="G32" s="149"/>
      <c r="H32" s="149">
        <v>6</v>
      </c>
      <c r="I32" s="149"/>
      <c r="J32" s="149"/>
      <c r="K32" s="149"/>
      <c r="L32" s="149"/>
      <c r="M32" s="149"/>
      <c r="N32" s="149">
        <v>2</v>
      </c>
      <c r="O32" s="348">
        <v>7</v>
      </c>
      <c r="P32" s="348"/>
      <c r="Q32" s="348">
        <v>2</v>
      </c>
      <c r="R32" s="348">
        <v>3</v>
      </c>
      <c r="S32" s="348"/>
      <c r="T32" s="348">
        <v>6</v>
      </c>
      <c r="U32" s="348"/>
      <c r="V32" s="348"/>
      <c r="W32" s="348"/>
      <c r="X32" s="348">
        <v>5</v>
      </c>
      <c r="Y32" s="348"/>
      <c r="Z32" s="348"/>
      <c r="AA32" s="348"/>
      <c r="AB32" s="348"/>
      <c r="AC32" s="348">
        <v>1</v>
      </c>
      <c r="AD32" s="348">
        <v>2</v>
      </c>
      <c r="AE32" s="348"/>
      <c r="AF32" s="440">
        <v>1</v>
      </c>
      <c r="AG32" s="440"/>
      <c r="AH32" s="440"/>
      <c r="AI32" s="440"/>
      <c r="AJ32" s="440"/>
      <c r="AK32" s="440"/>
      <c r="AL32" s="348">
        <f t="shared" si="2"/>
        <v>5</v>
      </c>
      <c r="AM32" s="348">
        <f t="shared" si="3"/>
        <v>1</v>
      </c>
    </row>
    <row r="33" spans="1:39" ht="12" customHeight="1">
      <c r="A33" s="142"/>
      <c r="B33" s="150" t="s">
        <v>34</v>
      </c>
      <c r="C33" s="149">
        <f t="shared" si="1"/>
        <v>12</v>
      </c>
      <c r="D33" s="149"/>
      <c r="E33" s="149">
        <v>5</v>
      </c>
      <c r="F33" s="149">
        <v>7</v>
      </c>
      <c r="G33" s="149"/>
      <c r="H33" s="149"/>
      <c r="I33" s="149"/>
      <c r="J33" s="149"/>
      <c r="K33" s="149"/>
      <c r="L33" s="149"/>
      <c r="M33" s="149"/>
      <c r="N33" s="149"/>
      <c r="O33" s="348">
        <v>1</v>
      </c>
      <c r="P33" s="348"/>
      <c r="Q33" s="348"/>
      <c r="R33" s="348"/>
      <c r="S33" s="348"/>
      <c r="T33" s="348"/>
      <c r="U33" s="348"/>
      <c r="V33" s="348"/>
      <c r="W33" s="348"/>
      <c r="X33" s="348"/>
      <c r="Y33" s="348"/>
      <c r="Z33" s="348">
        <v>2</v>
      </c>
      <c r="AA33" s="348"/>
      <c r="AB33" s="348"/>
      <c r="AC33" s="348">
        <v>1</v>
      </c>
      <c r="AD33" s="348">
        <v>5</v>
      </c>
      <c r="AE33" s="348"/>
      <c r="AF33" s="440"/>
      <c r="AG33" s="440"/>
      <c r="AH33" s="440"/>
      <c r="AI33" s="440"/>
      <c r="AJ33" s="440">
        <v>1</v>
      </c>
      <c r="AK33" s="440"/>
      <c r="AL33" s="348">
        <f t="shared" si="2"/>
        <v>2</v>
      </c>
      <c r="AM33" s="348">
        <f t="shared" si="3"/>
        <v>0</v>
      </c>
    </row>
    <row r="34" spans="1:39" ht="12" customHeight="1">
      <c r="A34" s="142"/>
      <c r="B34" s="150" t="s">
        <v>35</v>
      </c>
      <c r="C34" s="149">
        <f t="shared" si="1"/>
        <v>158</v>
      </c>
      <c r="D34" s="149"/>
      <c r="E34" s="149">
        <v>113</v>
      </c>
      <c r="F34" s="149">
        <v>45</v>
      </c>
      <c r="G34" s="149"/>
      <c r="H34" s="149">
        <v>63</v>
      </c>
      <c r="I34" s="149">
        <v>1</v>
      </c>
      <c r="J34" s="149"/>
      <c r="K34" s="149">
        <v>23</v>
      </c>
      <c r="L34" s="149">
        <v>2</v>
      </c>
      <c r="M34" s="149"/>
      <c r="N34" s="149">
        <v>2</v>
      </c>
      <c r="O34" s="348">
        <v>12</v>
      </c>
      <c r="P34" s="348"/>
      <c r="Q34" s="348">
        <v>1</v>
      </c>
      <c r="R34" s="348">
        <v>10</v>
      </c>
      <c r="S34" s="348"/>
      <c r="T34" s="348"/>
      <c r="U34" s="348"/>
      <c r="V34" s="348"/>
      <c r="W34" s="348"/>
      <c r="X34" s="348">
        <v>3</v>
      </c>
      <c r="Y34" s="348"/>
      <c r="Z34" s="348">
        <v>5</v>
      </c>
      <c r="AA34" s="348">
        <v>1</v>
      </c>
      <c r="AB34" s="348"/>
      <c r="AC34" s="348"/>
      <c r="AD34" s="348"/>
      <c r="AE34" s="348"/>
      <c r="AF34" s="440">
        <v>1</v>
      </c>
      <c r="AG34" s="440">
        <v>1</v>
      </c>
      <c r="AH34" s="440"/>
      <c r="AI34" s="440"/>
      <c r="AJ34" s="440">
        <v>1</v>
      </c>
      <c r="AK34" s="440"/>
      <c r="AL34" s="348">
        <f t="shared" si="2"/>
        <v>18</v>
      </c>
      <c r="AM34" s="348">
        <f t="shared" si="3"/>
        <v>14</v>
      </c>
    </row>
    <row r="35" spans="1:39" ht="12" customHeight="1">
      <c r="A35" s="142"/>
      <c r="B35" s="150" t="s">
        <v>36</v>
      </c>
      <c r="C35" s="149">
        <f t="shared" si="1"/>
        <v>61</v>
      </c>
      <c r="D35" s="149"/>
      <c r="E35" s="149">
        <v>38</v>
      </c>
      <c r="F35" s="149">
        <v>23</v>
      </c>
      <c r="G35" s="149"/>
      <c r="H35" s="227">
        <v>1</v>
      </c>
      <c r="I35" s="142"/>
      <c r="J35" s="142"/>
      <c r="K35" s="142"/>
      <c r="L35" s="142"/>
      <c r="M35" s="142"/>
      <c r="N35" s="142"/>
      <c r="O35" s="341">
        <v>2</v>
      </c>
      <c r="P35" s="341"/>
      <c r="Q35" s="341">
        <v>4</v>
      </c>
      <c r="R35" s="341">
        <v>4</v>
      </c>
      <c r="S35" s="341"/>
      <c r="T35" s="341"/>
      <c r="U35" s="341"/>
      <c r="V35" s="341"/>
      <c r="W35" s="341"/>
      <c r="X35" s="348">
        <v>6</v>
      </c>
      <c r="Y35" s="348"/>
      <c r="Z35" s="341">
        <v>18</v>
      </c>
      <c r="AA35" s="341"/>
      <c r="AB35" s="341"/>
      <c r="AC35" s="341"/>
      <c r="AD35" s="341">
        <v>2</v>
      </c>
      <c r="AE35" s="341"/>
      <c r="AF35" s="440"/>
      <c r="AG35" s="440"/>
      <c r="AH35" s="440"/>
      <c r="AI35" s="440">
        <v>5</v>
      </c>
      <c r="AJ35" s="440"/>
      <c r="AK35" s="440"/>
      <c r="AL35" s="348">
        <f t="shared" si="2"/>
        <v>10</v>
      </c>
      <c r="AM35" s="348">
        <f t="shared" si="3"/>
        <v>9</v>
      </c>
    </row>
    <row r="36" spans="1:39" ht="12" customHeight="1">
      <c r="A36" s="142"/>
      <c r="B36" s="150" t="s">
        <v>37</v>
      </c>
      <c r="C36" s="149">
        <f t="shared" si="1"/>
        <v>142</v>
      </c>
      <c r="D36" s="149"/>
      <c r="E36" s="149">
        <v>40</v>
      </c>
      <c r="F36" s="149">
        <v>102</v>
      </c>
      <c r="G36" s="149"/>
      <c r="H36" s="149">
        <v>3</v>
      </c>
      <c r="I36" s="149"/>
      <c r="J36" s="149"/>
      <c r="K36" s="149">
        <v>1</v>
      </c>
      <c r="L36" s="149"/>
      <c r="M36" s="149"/>
      <c r="N36" s="149">
        <v>5</v>
      </c>
      <c r="O36" s="348">
        <v>16</v>
      </c>
      <c r="P36" s="348"/>
      <c r="Q36" s="348">
        <v>20</v>
      </c>
      <c r="R36" s="348">
        <v>50</v>
      </c>
      <c r="S36" s="348"/>
      <c r="T36" s="348"/>
      <c r="U36" s="348"/>
      <c r="V36" s="348"/>
      <c r="W36" s="348"/>
      <c r="X36" s="348">
        <v>16</v>
      </c>
      <c r="Y36" s="348"/>
      <c r="Z36" s="348">
        <v>2</v>
      </c>
      <c r="AA36" s="348">
        <v>1</v>
      </c>
      <c r="AB36" s="348"/>
      <c r="AC36" s="348">
        <v>2</v>
      </c>
      <c r="AD36" s="348">
        <v>1</v>
      </c>
      <c r="AE36" s="348"/>
      <c r="AF36" s="440">
        <v>1</v>
      </c>
      <c r="AG36" s="440"/>
      <c r="AH36" s="440"/>
      <c r="AI36" s="440"/>
      <c r="AJ36" s="440"/>
      <c r="AK36" s="440"/>
      <c r="AL36" s="348">
        <f t="shared" si="2"/>
        <v>6</v>
      </c>
      <c r="AM36" s="348">
        <f t="shared" si="3"/>
        <v>18</v>
      </c>
    </row>
    <row r="37" spans="1:39" ht="12" customHeight="1">
      <c r="A37" s="142"/>
      <c r="B37" s="150" t="s">
        <v>38</v>
      </c>
      <c r="C37" s="149">
        <f t="shared" si="1"/>
        <v>21</v>
      </c>
      <c r="D37" s="149"/>
      <c r="E37" s="149">
        <v>13</v>
      </c>
      <c r="F37" s="149">
        <v>8</v>
      </c>
      <c r="G37" s="149"/>
      <c r="H37" s="149">
        <v>3</v>
      </c>
      <c r="I37" s="149"/>
      <c r="J37" s="149"/>
      <c r="K37" s="149"/>
      <c r="L37" s="149"/>
      <c r="M37" s="149"/>
      <c r="N37" s="149"/>
      <c r="O37" s="348">
        <v>1</v>
      </c>
      <c r="P37" s="348"/>
      <c r="Q37" s="348">
        <v>2</v>
      </c>
      <c r="R37" s="348"/>
      <c r="S37" s="348"/>
      <c r="T37" s="348"/>
      <c r="U37" s="348">
        <v>2</v>
      </c>
      <c r="V37" s="348"/>
      <c r="W37" s="348">
        <v>2</v>
      </c>
      <c r="X37" s="348"/>
      <c r="Y37" s="348"/>
      <c r="Z37" s="348"/>
      <c r="AA37" s="348"/>
      <c r="AB37" s="348"/>
      <c r="AC37" s="348">
        <v>1</v>
      </c>
      <c r="AD37" s="348"/>
      <c r="AE37" s="348"/>
      <c r="AF37" s="440"/>
      <c r="AG37" s="440"/>
      <c r="AH37" s="440"/>
      <c r="AI37" s="440">
        <v>2</v>
      </c>
      <c r="AJ37" s="440">
        <v>1</v>
      </c>
      <c r="AK37" s="440"/>
      <c r="AL37" s="348">
        <f t="shared" si="2"/>
        <v>3</v>
      </c>
      <c r="AM37" s="348">
        <f t="shared" si="3"/>
        <v>4</v>
      </c>
    </row>
    <row r="38" spans="1:39" ht="12" customHeight="1">
      <c r="A38" s="142"/>
      <c r="B38" s="150" t="s">
        <v>39</v>
      </c>
      <c r="C38" s="149">
        <f t="shared" si="1"/>
        <v>44</v>
      </c>
      <c r="D38" s="149"/>
      <c r="E38" s="149">
        <v>16</v>
      </c>
      <c r="F38" s="149">
        <v>28</v>
      </c>
      <c r="G38" s="149"/>
      <c r="H38" s="149">
        <v>3</v>
      </c>
      <c r="I38" s="149"/>
      <c r="J38" s="149"/>
      <c r="K38" s="149"/>
      <c r="L38" s="149"/>
      <c r="M38" s="149"/>
      <c r="N38" s="149">
        <v>4</v>
      </c>
      <c r="O38" s="348">
        <v>9</v>
      </c>
      <c r="P38" s="348"/>
      <c r="Q38" s="348">
        <v>1</v>
      </c>
      <c r="R38" s="348">
        <v>8</v>
      </c>
      <c r="S38" s="348"/>
      <c r="T38" s="348"/>
      <c r="U38" s="348"/>
      <c r="V38" s="348"/>
      <c r="W38" s="348"/>
      <c r="X38" s="348">
        <v>1</v>
      </c>
      <c r="Y38" s="348"/>
      <c r="Z38" s="348"/>
      <c r="AA38" s="348"/>
      <c r="AB38" s="348"/>
      <c r="AC38" s="348">
        <v>1</v>
      </c>
      <c r="AD38" s="348"/>
      <c r="AE38" s="348"/>
      <c r="AF38" s="440"/>
      <c r="AG38" s="440"/>
      <c r="AH38" s="440"/>
      <c r="AI38" s="440"/>
      <c r="AJ38" s="440"/>
      <c r="AK38" s="440"/>
      <c r="AL38" s="348">
        <f t="shared" si="2"/>
        <v>7</v>
      </c>
      <c r="AM38" s="348">
        <f t="shared" si="3"/>
        <v>10</v>
      </c>
    </row>
    <row r="39" spans="1:39" ht="12" customHeight="1">
      <c r="A39" s="142"/>
      <c r="B39" s="150" t="s">
        <v>40</v>
      </c>
      <c r="C39" s="149">
        <f t="shared" si="1"/>
        <v>47</v>
      </c>
      <c r="D39" s="149"/>
      <c r="E39" s="149">
        <v>40</v>
      </c>
      <c r="F39" s="149">
        <v>7</v>
      </c>
      <c r="G39" s="149"/>
      <c r="H39" s="149">
        <v>15</v>
      </c>
      <c r="I39" s="149">
        <v>1</v>
      </c>
      <c r="J39" s="149"/>
      <c r="K39" s="149"/>
      <c r="L39" s="149"/>
      <c r="M39" s="149"/>
      <c r="N39" s="149"/>
      <c r="O39" s="348">
        <v>1</v>
      </c>
      <c r="P39" s="348"/>
      <c r="Q39" s="348">
        <v>1</v>
      </c>
      <c r="R39" s="348">
        <v>1</v>
      </c>
      <c r="S39" s="348"/>
      <c r="T39" s="348">
        <v>2</v>
      </c>
      <c r="U39" s="348"/>
      <c r="V39" s="348"/>
      <c r="W39" s="348">
        <v>1</v>
      </c>
      <c r="X39" s="348">
        <v>3</v>
      </c>
      <c r="Y39" s="348"/>
      <c r="Z39" s="348">
        <v>2</v>
      </c>
      <c r="AA39" s="348"/>
      <c r="AB39" s="348"/>
      <c r="AC39" s="348"/>
      <c r="AD39" s="348"/>
      <c r="AE39" s="348"/>
      <c r="AF39" s="440">
        <v>16</v>
      </c>
      <c r="AG39" s="440"/>
      <c r="AH39" s="440"/>
      <c r="AI39" s="440">
        <v>1</v>
      </c>
      <c r="AJ39" s="440"/>
      <c r="AK39" s="440"/>
      <c r="AL39" s="348">
        <f t="shared" si="2"/>
        <v>2</v>
      </c>
      <c r="AM39" s="348">
        <f t="shared" si="3"/>
        <v>1</v>
      </c>
    </row>
    <row r="40" spans="1:39" ht="12" customHeight="1">
      <c r="A40" s="142"/>
      <c r="B40" s="150" t="s">
        <v>41</v>
      </c>
      <c r="C40" s="149">
        <f t="shared" si="1"/>
        <v>33</v>
      </c>
      <c r="D40" s="149"/>
      <c r="E40" s="149">
        <v>24</v>
      </c>
      <c r="F40" s="149">
        <v>9</v>
      </c>
      <c r="G40" s="149"/>
      <c r="H40" s="149">
        <v>11</v>
      </c>
      <c r="I40" s="149"/>
      <c r="J40" s="149"/>
      <c r="K40" s="149"/>
      <c r="L40" s="149"/>
      <c r="M40" s="149"/>
      <c r="N40" s="149"/>
      <c r="O40" s="348">
        <v>1</v>
      </c>
      <c r="P40" s="348"/>
      <c r="Q40" s="348">
        <v>1</v>
      </c>
      <c r="R40" s="348"/>
      <c r="S40" s="348"/>
      <c r="T40" s="348"/>
      <c r="U40" s="348"/>
      <c r="V40" s="348"/>
      <c r="W40" s="348"/>
      <c r="X40" s="348">
        <v>3</v>
      </c>
      <c r="Y40" s="348"/>
      <c r="Z40" s="348">
        <v>1</v>
      </c>
      <c r="AA40" s="348"/>
      <c r="AB40" s="348"/>
      <c r="AC40" s="348">
        <v>1</v>
      </c>
      <c r="AD40" s="348">
        <v>4</v>
      </c>
      <c r="AE40" s="348"/>
      <c r="AF40" s="440"/>
      <c r="AG40" s="440"/>
      <c r="AH40" s="440"/>
      <c r="AI40" s="440">
        <v>1</v>
      </c>
      <c r="AJ40" s="440"/>
      <c r="AK40" s="440"/>
      <c r="AL40" s="348">
        <f t="shared" si="2"/>
        <v>9</v>
      </c>
      <c r="AM40" s="348">
        <f t="shared" si="3"/>
        <v>1</v>
      </c>
    </row>
    <row r="41" spans="1:39" ht="12" customHeight="1">
      <c r="A41" s="142"/>
      <c r="B41" s="150" t="s">
        <v>42</v>
      </c>
      <c r="C41" s="149">
        <f t="shared" si="1"/>
        <v>67</v>
      </c>
      <c r="D41" s="149"/>
      <c r="E41" s="149">
        <v>62</v>
      </c>
      <c r="F41" s="149">
        <v>5</v>
      </c>
      <c r="G41" s="149"/>
      <c r="H41" s="149">
        <v>45</v>
      </c>
      <c r="I41" s="149"/>
      <c r="J41" s="149"/>
      <c r="K41" s="149">
        <v>1</v>
      </c>
      <c r="L41" s="149"/>
      <c r="M41" s="149"/>
      <c r="N41" s="149">
        <v>1</v>
      </c>
      <c r="O41" s="149">
        <v>1</v>
      </c>
      <c r="P41" s="149"/>
      <c r="Q41" s="149"/>
      <c r="R41" s="149"/>
      <c r="S41" s="149"/>
      <c r="T41" s="149">
        <v>2</v>
      </c>
      <c r="U41" s="149"/>
      <c r="V41" s="149"/>
      <c r="W41" s="149"/>
      <c r="X41" s="149"/>
      <c r="Y41" s="149"/>
      <c r="Z41" s="149">
        <v>3</v>
      </c>
      <c r="AA41" s="149"/>
      <c r="AB41" s="149"/>
      <c r="AC41" s="149"/>
      <c r="AD41" s="149"/>
      <c r="AE41" s="149"/>
      <c r="AF41" s="440">
        <v>5</v>
      </c>
      <c r="AG41" s="440">
        <v>1</v>
      </c>
      <c r="AH41" s="440"/>
      <c r="AI41" s="440"/>
      <c r="AJ41" s="440"/>
      <c r="AK41" s="440"/>
      <c r="AL41" s="348">
        <f t="shared" si="2"/>
        <v>5</v>
      </c>
      <c r="AM41" s="348">
        <f t="shared" si="3"/>
        <v>3</v>
      </c>
    </row>
    <row r="42" spans="1:39" ht="12" customHeight="1">
      <c r="A42" s="142"/>
      <c r="B42" s="150" t="s">
        <v>43</v>
      </c>
      <c r="C42" s="149">
        <f t="shared" si="1"/>
        <v>10</v>
      </c>
      <c r="D42" s="149"/>
      <c r="E42" s="149">
        <v>7</v>
      </c>
      <c r="F42" s="149">
        <v>3</v>
      </c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>
        <v>1</v>
      </c>
      <c r="AB42" s="149"/>
      <c r="AC42" s="149">
        <v>4</v>
      </c>
      <c r="AD42" s="149">
        <v>1</v>
      </c>
      <c r="AE42" s="149"/>
      <c r="AF42" s="440"/>
      <c r="AG42" s="440"/>
      <c r="AH42" s="440"/>
      <c r="AI42" s="440"/>
      <c r="AJ42" s="440"/>
      <c r="AK42" s="440"/>
      <c r="AL42" s="348">
        <f t="shared" si="2"/>
        <v>3</v>
      </c>
      <c r="AM42" s="348">
        <f t="shared" si="3"/>
        <v>1</v>
      </c>
    </row>
    <row r="43" spans="1:40" ht="12" customHeight="1" thickBot="1">
      <c r="A43" s="479"/>
      <c r="B43" s="480" t="s">
        <v>44</v>
      </c>
      <c r="C43" s="487">
        <f t="shared" si="1"/>
        <v>221</v>
      </c>
      <c r="D43" s="487"/>
      <c r="E43" s="487">
        <v>215</v>
      </c>
      <c r="F43" s="487">
        <v>6</v>
      </c>
      <c r="G43" s="487"/>
      <c r="H43" s="487">
        <v>74</v>
      </c>
      <c r="I43" s="487"/>
      <c r="J43" s="487"/>
      <c r="K43" s="487">
        <v>135</v>
      </c>
      <c r="L43" s="487">
        <v>1</v>
      </c>
      <c r="M43" s="487"/>
      <c r="N43" s="487"/>
      <c r="O43" s="487">
        <v>3</v>
      </c>
      <c r="P43" s="487"/>
      <c r="Q43" s="487"/>
      <c r="R43" s="487">
        <v>1</v>
      </c>
      <c r="S43" s="487"/>
      <c r="T43" s="487"/>
      <c r="U43" s="487"/>
      <c r="V43" s="487"/>
      <c r="W43" s="487"/>
      <c r="X43" s="487"/>
      <c r="Y43" s="487"/>
      <c r="Z43" s="487"/>
      <c r="AA43" s="487">
        <v>1</v>
      </c>
      <c r="AB43" s="487"/>
      <c r="AC43" s="487"/>
      <c r="AD43" s="487"/>
      <c r="AE43" s="487"/>
      <c r="AF43" s="601"/>
      <c r="AG43" s="601"/>
      <c r="AH43" s="601"/>
      <c r="AI43" s="601">
        <v>2</v>
      </c>
      <c r="AJ43" s="601"/>
      <c r="AK43" s="601"/>
      <c r="AL43" s="601">
        <f t="shared" si="2"/>
        <v>4</v>
      </c>
      <c r="AM43" s="601">
        <f t="shared" si="3"/>
        <v>0</v>
      </c>
      <c r="AN43" s="601"/>
    </row>
    <row r="44" spans="1:39" ht="12.75">
      <c r="A44" s="602" t="s">
        <v>79</v>
      </c>
      <c r="B44" s="602"/>
      <c r="C44" s="602"/>
      <c r="D44" s="602"/>
      <c r="E44" s="602"/>
      <c r="F44" s="602"/>
      <c r="G44" s="602"/>
      <c r="H44" s="602"/>
      <c r="I44" s="602"/>
      <c r="J44" s="183"/>
      <c r="K44" s="183"/>
      <c r="L44" s="183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341"/>
      <c r="AG44" s="341"/>
      <c r="AH44" s="341"/>
      <c r="AI44" s="341"/>
      <c r="AJ44" s="341"/>
      <c r="AK44" s="341"/>
      <c r="AL44" s="341"/>
      <c r="AM44" s="341"/>
    </row>
    <row r="45" spans="1:39" ht="12" customHeight="1">
      <c r="A45" s="603" t="s">
        <v>536</v>
      </c>
      <c r="B45" s="602"/>
      <c r="C45" s="602"/>
      <c r="D45" s="602"/>
      <c r="E45" s="602"/>
      <c r="F45" s="602"/>
      <c r="G45" s="602"/>
      <c r="H45" s="602"/>
      <c r="I45" s="602"/>
      <c r="J45" s="183"/>
      <c r="K45" s="183"/>
      <c r="L45" s="183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341"/>
      <c r="AG45" s="341"/>
      <c r="AH45" s="341"/>
      <c r="AI45" s="341"/>
      <c r="AJ45" s="341"/>
      <c r="AK45" s="341"/>
      <c r="AL45" s="341"/>
      <c r="AM45" s="341"/>
    </row>
    <row r="46" spans="1:39" ht="12.75">
      <c r="A46" s="604"/>
      <c r="B46" s="602"/>
      <c r="C46" s="602"/>
      <c r="D46" s="602"/>
      <c r="E46" s="602"/>
      <c r="F46" s="602"/>
      <c r="G46" s="602"/>
      <c r="H46" s="602"/>
      <c r="I46" s="60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341"/>
      <c r="AG46" s="341"/>
      <c r="AH46" s="341"/>
      <c r="AI46" s="341"/>
      <c r="AJ46" s="341"/>
      <c r="AK46" s="341"/>
      <c r="AL46" s="341"/>
      <c r="AM46" s="341"/>
    </row>
    <row r="47" spans="1:39" ht="12.75">
      <c r="A47" s="605"/>
      <c r="B47" s="605"/>
      <c r="C47" s="605"/>
      <c r="D47" s="605"/>
      <c r="E47" s="61"/>
      <c r="F47" s="605"/>
      <c r="G47" s="605"/>
      <c r="H47" s="61"/>
      <c r="I47" s="61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442"/>
      <c r="AG47" s="442"/>
      <c r="AH47" s="442"/>
      <c r="AI47" s="442"/>
      <c r="AJ47" s="442"/>
      <c r="AK47" s="442"/>
      <c r="AL47" s="442"/>
      <c r="AM47" s="442"/>
    </row>
    <row r="48" spans="1:39" ht="12.75">
      <c r="A48" s="605"/>
      <c r="B48" s="605"/>
      <c r="C48" s="605"/>
      <c r="D48" s="605"/>
      <c r="E48" s="61"/>
      <c r="F48" s="605"/>
      <c r="G48" s="605"/>
      <c r="H48" s="605"/>
      <c r="I48" s="60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443"/>
      <c r="AG48" s="443"/>
      <c r="AH48" s="443"/>
      <c r="AI48" s="443"/>
      <c r="AJ48" s="443"/>
      <c r="AK48" s="443"/>
      <c r="AL48" s="443"/>
      <c r="AM48" s="443"/>
    </row>
    <row r="49" spans="1:39" ht="12.75">
      <c r="A49" s="2"/>
      <c r="B49" s="2"/>
      <c r="C49" s="2"/>
      <c r="D49" s="2"/>
      <c r="E49" s="2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443"/>
      <c r="AG49" s="443"/>
      <c r="AH49" s="443"/>
      <c r="AI49" s="443"/>
      <c r="AJ49" s="443"/>
      <c r="AK49" s="443"/>
      <c r="AL49" s="443"/>
      <c r="AM49" s="443"/>
    </row>
    <row r="50" spans="1:39" ht="12.75">
      <c r="A50" s="2"/>
      <c r="B50" s="2"/>
      <c r="C50" s="2"/>
      <c r="D50" s="2"/>
      <c r="E50" s="2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443"/>
      <c r="AG50" s="443"/>
      <c r="AH50" s="443"/>
      <c r="AI50" s="443"/>
      <c r="AJ50" s="443"/>
      <c r="AK50" s="443"/>
      <c r="AL50" s="443"/>
      <c r="AM50" s="443"/>
    </row>
    <row r="51" ht="12.75">
      <c r="E51" s="13"/>
    </row>
    <row r="52" ht="12.75">
      <c r="E52" s="13"/>
    </row>
    <row r="53" ht="12.75">
      <c r="E53" s="13"/>
    </row>
    <row r="54" ht="12.75">
      <c r="E54" s="13"/>
    </row>
    <row r="55" ht="12.75">
      <c r="E55" s="13"/>
    </row>
    <row r="56" ht="12.75">
      <c r="E56" s="13"/>
    </row>
    <row r="57" ht="12.75">
      <c r="E57" s="13"/>
    </row>
    <row r="58" ht="12.75">
      <c r="E58" s="13"/>
    </row>
    <row r="59" ht="12.75">
      <c r="E59" s="13"/>
    </row>
    <row r="60" ht="12.75">
      <c r="E60" s="13"/>
    </row>
    <row r="61" ht="12.75">
      <c r="E61" s="13"/>
    </row>
    <row r="62" ht="12.75">
      <c r="E62" s="13"/>
    </row>
    <row r="63" ht="12.75">
      <c r="E63" s="13"/>
    </row>
    <row r="64" ht="12.75">
      <c r="E64" s="13"/>
    </row>
    <row r="65" ht="12.75">
      <c r="E65" s="13"/>
    </row>
    <row r="66" ht="12.75">
      <c r="E66" s="13"/>
    </row>
    <row r="67" ht="12.75">
      <c r="E67" s="13"/>
    </row>
    <row r="68" ht="12.75">
      <c r="E68" s="13"/>
    </row>
    <row r="69" ht="12.75">
      <c r="E69" s="13"/>
    </row>
    <row r="70" ht="12.75">
      <c r="E70" s="13"/>
    </row>
    <row r="71" ht="12.75">
      <c r="E71" s="13"/>
    </row>
    <row r="72" ht="12.75">
      <c r="E72" s="13"/>
    </row>
    <row r="73" ht="12.75">
      <c r="E73" s="13"/>
    </row>
    <row r="74" ht="12.75">
      <c r="E74" s="13"/>
    </row>
    <row r="75" ht="12.75">
      <c r="E75" s="13"/>
    </row>
    <row r="76" ht="12.75">
      <c r="E76" s="13"/>
    </row>
    <row r="77" ht="12.75">
      <c r="E77" s="13"/>
    </row>
    <row r="78" ht="12.75">
      <c r="E78" s="13"/>
    </row>
    <row r="79" ht="12.75">
      <c r="E79" s="13"/>
    </row>
    <row r="80" ht="12.75">
      <c r="E80" s="13"/>
    </row>
    <row r="81" ht="12.75">
      <c r="E81" s="13"/>
    </row>
    <row r="82" ht="12.75">
      <c r="E82" s="13"/>
    </row>
    <row r="83" ht="12.75">
      <c r="E83" s="13"/>
    </row>
    <row r="84" ht="12.75">
      <c r="E84" s="13"/>
    </row>
    <row r="85" ht="12.75">
      <c r="E85" s="13"/>
    </row>
    <row r="86" ht="12.75">
      <c r="E86" s="13"/>
    </row>
    <row r="87" ht="12.75">
      <c r="E87" s="13"/>
    </row>
    <row r="88" ht="12.75">
      <c r="E88" s="13"/>
    </row>
    <row r="89" ht="12.75">
      <c r="E89" s="13"/>
    </row>
    <row r="90" ht="12.75">
      <c r="E90" s="13"/>
    </row>
    <row r="91" ht="12.75">
      <c r="E91" s="13"/>
    </row>
    <row r="92" ht="12.75">
      <c r="E92" s="13"/>
    </row>
  </sheetData>
  <sheetProtection/>
  <mergeCells count="15">
    <mergeCell ref="A4:B5"/>
    <mergeCell ref="C4:F4"/>
    <mergeCell ref="H4:I4"/>
    <mergeCell ref="K4:L4"/>
    <mergeCell ref="N4:O4"/>
    <mergeCell ref="A2:AM2"/>
    <mergeCell ref="AL4:AM4"/>
    <mergeCell ref="T4:U4"/>
    <mergeCell ref="W4:X4"/>
    <mergeCell ref="A3:AM3"/>
    <mergeCell ref="AC4:AD4"/>
    <mergeCell ref="Z4:AA4"/>
    <mergeCell ref="AF4:AG4"/>
    <mergeCell ref="AI4:AJ4"/>
    <mergeCell ref="Q4:R4"/>
  </mergeCells>
  <hyperlinks>
    <hyperlink ref="A1" location="índice!A1" display="Regresar"/>
  </hyperlinks>
  <printOptions horizontalCentered="1"/>
  <pageMargins left="0.1968503937007874" right="0.1968503937007874" top="0.3937007874015748" bottom="0" header="0" footer="0"/>
  <pageSetup horizontalDpi="300" verticalDpi="300" orientation="landscape" scale="5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showGridLines="0" zoomScale="95" zoomScaleNormal="95" zoomScalePageLayoutView="0" workbookViewId="0" topLeftCell="A1">
      <selection activeCell="B12" sqref="B12"/>
    </sheetView>
  </sheetViews>
  <sheetFormatPr defaultColWidth="11.421875" defaultRowHeight="12.75"/>
  <cols>
    <col min="1" max="1" width="3.7109375" style="1" customWidth="1"/>
    <col min="2" max="2" width="39.57421875" style="1" customWidth="1"/>
    <col min="3" max="3" width="6.421875" style="1" customWidth="1"/>
    <col min="4" max="4" width="8.140625" style="1" customWidth="1"/>
    <col min="5" max="5" width="2.28125" style="1" customWidth="1"/>
    <col min="6" max="6" width="8.140625" style="1" customWidth="1"/>
    <col min="7" max="7" width="7.00390625" style="1" customWidth="1"/>
    <col min="8" max="8" width="8.00390625" style="1" customWidth="1"/>
    <col min="9" max="9" width="6.421875" style="1" customWidth="1"/>
    <col min="10" max="10" width="8.28125" style="1" customWidth="1"/>
    <col min="11" max="11" width="8.421875" style="1" customWidth="1"/>
    <col min="12" max="12" width="8.00390625" style="1" customWidth="1"/>
    <col min="13" max="13" width="6.140625" style="1" customWidth="1"/>
    <col min="14" max="14" width="7.00390625" style="1" customWidth="1"/>
    <col min="15" max="15" width="5.8515625" style="1" customWidth="1"/>
    <col min="16" max="16" width="6.57421875" style="1" customWidth="1"/>
    <col min="17" max="17" width="6.00390625" style="1" customWidth="1"/>
    <col min="18" max="18" width="7.8515625" style="1" customWidth="1"/>
    <col min="19" max="20" width="7.57421875" style="1" customWidth="1"/>
    <col min="21" max="21" width="5.7109375" style="1" customWidth="1"/>
    <col min="22" max="22" width="7.57421875" style="1" customWidth="1"/>
    <col min="23" max="23" width="7.140625" style="1" customWidth="1"/>
    <col min="24" max="24" width="7.57421875" style="1" customWidth="1"/>
    <col min="25" max="25" width="5.8515625" style="1" customWidth="1"/>
    <col min="26" max="26" width="7.57421875" style="1" customWidth="1"/>
    <col min="27" max="27" width="5.421875" style="1" customWidth="1"/>
    <col min="28" max="28" width="6.8515625" style="1" customWidth="1"/>
    <col min="29" max="29" width="5.8515625" style="1" customWidth="1"/>
    <col min="30" max="30" width="11.421875" style="1" customWidth="1"/>
    <col min="31" max="31" width="9.00390625" style="1" customWidth="1"/>
    <col min="32" max="16384" width="11.421875" style="1" customWidth="1"/>
  </cols>
  <sheetData>
    <row r="1" spans="1:30" ht="12.75" customHeight="1">
      <c r="A1" s="466" t="s">
        <v>612</v>
      </c>
      <c r="AD1" s="4"/>
    </row>
    <row r="2" spans="1:30" ht="12.75" customHeight="1">
      <c r="A2" s="705" t="s">
        <v>114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4"/>
    </row>
    <row r="3" spans="1:30" ht="24" customHeight="1">
      <c r="A3" s="780" t="s">
        <v>634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780"/>
      <c r="V3" s="780"/>
      <c r="W3" s="780"/>
      <c r="X3" s="780"/>
      <c r="Y3" s="780"/>
      <c r="Z3" s="780"/>
      <c r="AA3" s="780"/>
      <c r="AB3" s="780"/>
      <c r="AC3" s="780"/>
      <c r="AD3" s="4"/>
    </row>
    <row r="4" spans="1:32" ht="12.75" customHeight="1" thickBot="1">
      <c r="A4" s="205"/>
      <c r="B4" s="205"/>
      <c r="C4" s="205"/>
      <c r="D4" s="205"/>
      <c r="E4" s="205"/>
      <c r="F4" s="205"/>
      <c r="G4" s="205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29"/>
      <c r="AE4" s="782"/>
      <c r="AF4" s="782"/>
    </row>
    <row r="5" spans="1:29" s="23" customFormat="1" ht="84.75" customHeight="1">
      <c r="A5" s="701" t="s">
        <v>436</v>
      </c>
      <c r="B5" s="701"/>
      <c r="C5" s="701"/>
      <c r="D5" s="703" t="s">
        <v>109</v>
      </c>
      <c r="E5" s="703"/>
      <c r="F5" s="703"/>
      <c r="G5" s="703"/>
      <c r="H5" s="783" t="s">
        <v>115</v>
      </c>
      <c r="I5" s="783"/>
      <c r="J5" s="783" t="s">
        <v>116</v>
      </c>
      <c r="K5" s="783"/>
      <c r="L5" s="783" t="s">
        <v>94</v>
      </c>
      <c r="M5" s="783"/>
      <c r="N5" s="783" t="s">
        <v>117</v>
      </c>
      <c r="O5" s="783"/>
      <c r="P5" s="783" t="s">
        <v>103</v>
      </c>
      <c r="Q5" s="783"/>
      <c r="R5" s="783" t="s">
        <v>98</v>
      </c>
      <c r="S5" s="783"/>
      <c r="T5" s="783" t="s">
        <v>93</v>
      </c>
      <c r="U5" s="783"/>
      <c r="V5" s="783" t="s">
        <v>532</v>
      </c>
      <c r="W5" s="783"/>
      <c r="X5" s="783" t="s">
        <v>533</v>
      </c>
      <c r="Y5" s="783"/>
      <c r="Z5" s="783" t="s">
        <v>534</v>
      </c>
      <c r="AA5" s="783"/>
      <c r="AB5" s="702" t="s">
        <v>107</v>
      </c>
      <c r="AC5" s="702"/>
    </row>
    <row r="6" spans="1:33" s="25" customFormat="1" ht="23.25" customHeight="1">
      <c r="A6" s="694"/>
      <c r="B6" s="694"/>
      <c r="C6" s="694"/>
      <c r="D6" s="547" t="s">
        <v>53</v>
      </c>
      <c r="E6" s="547"/>
      <c r="F6" s="547" t="s">
        <v>91</v>
      </c>
      <c r="G6" s="547" t="s">
        <v>73</v>
      </c>
      <c r="H6" s="589" t="s">
        <v>72</v>
      </c>
      <c r="I6" s="589" t="s">
        <v>73</v>
      </c>
      <c r="J6" s="589" t="s">
        <v>72</v>
      </c>
      <c r="K6" s="589" t="s">
        <v>73</v>
      </c>
      <c r="L6" s="589" t="s">
        <v>72</v>
      </c>
      <c r="M6" s="589" t="s">
        <v>73</v>
      </c>
      <c r="N6" s="589" t="s">
        <v>72</v>
      </c>
      <c r="O6" s="589" t="s">
        <v>73</v>
      </c>
      <c r="P6" s="589" t="s">
        <v>72</v>
      </c>
      <c r="Q6" s="589" t="s">
        <v>73</v>
      </c>
      <c r="R6" s="589" t="s">
        <v>72</v>
      </c>
      <c r="S6" s="589" t="s">
        <v>73</v>
      </c>
      <c r="T6" s="589" t="s">
        <v>72</v>
      </c>
      <c r="U6" s="589" t="s">
        <v>73</v>
      </c>
      <c r="V6" s="589" t="s">
        <v>72</v>
      </c>
      <c r="W6" s="589" t="s">
        <v>73</v>
      </c>
      <c r="X6" s="589" t="s">
        <v>72</v>
      </c>
      <c r="Y6" s="589" t="s">
        <v>73</v>
      </c>
      <c r="Z6" s="589" t="s">
        <v>72</v>
      </c>
      <c r="AA6" s="589" t="s">
        <v>73</v>
      </c>
      <c r="AB6" s="589" t="s">
        <v>72</v>
      </c>
      <c r="AC6" s="589" t="s">
        <v>73</v>
      </c>
      <c r="AD6" s="23"/>
      <c r="AE6" s="21"/>
      <c r="AF6" s="30"/>
      <c r="AG6" s="30"/>
    </row>
    <row r="7" spans="1:33" s="25" customFormat="1" ht="12.75" customHeight="1">
      <c r="A7" s="262"/>
      <c r="C7" s="262"/>
      <c r="D7" s="209"/>
      <c r="E7" s="209"/>
      <c r="F7" s="209"/>
      <c r="G7" s="209"/>
      <c r="H7" s="255"/>
      <c r="I7" s="255"/>
      <c r="J7" s="255"/>
      <c r="K7" s="255"/>
      <c r="L7" s="255"/>
      <c r="M7" s="255"/>
      <c r="N7" s="255"/>
      <c r="O7" s="255"/>
      <c r="P7" s="37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3"/>
      <c r="AE7" s="21"/>
      <c r="AF7" s="30"/>
      <c r="AG7" s="30"/>
    </row>
    <row r="8" spans="1:33" ht="37.5" customHeight="1">
      <c r="A8" s="167"/>
      <c r="B8" s="209" t="s">
        <v>433</v>
      </c>
      <c r="C8" s="263"/>
      <c r="D8" s="176">
        <v>4105</v>
      </c>
      <c r="E8" s="176"/>
      <c r="F8" s="176">
        <v>3184</v>
      </c>
      <c r="G8" s="176">
        <v>921</v>
      </c>
      <c r="H8" s="176">
        <v>475</v>
      </c>
      <c r="I8" s="176">
        <v>5</v>
      </c>
      <c r="J8" s="176">
        <v>296</v>
      </c>
      <c r="K8" s="176">
        <v>114</v>
      </c>
      <c r="L8" s="176">
        <v>171</v>
      </c>
      <c r="M8" s="176">
        <v>132</v>
      </c>
      <c r="N8" s="176">
        <v>55</v>
      </c>
      <c r="O8" s="176">
        <v>72</v>
      </c>
      <c r="P8" s="176">
        <v>114</v>
      </c>
      <c r="Q8" s="176">
        <v>1</v>
      </c>
      <c r="R8" s="176">
        <v>40</v>
      </c>
      <c r="S8" s="176">
        <v>70</v>
      </c>
      <c r="T8" s="176">
        <v>88</v>
      </c>
      <c r="U8" s="176">
        <v>22</v>
      </c>
      <c r="V8" s="176">
        <v>65</v>
      </c>
      <c r="W8" s="176">
        <v>1</v>
      </c>
      <c r="X8" s="176">
        <v>60</v>
      </c>
      <c r="Y8" s="176">
        <v>1</v>
      </c>
      <c r="Z8" s="176">
        <v>9</v>
      </c>
      <c r="AA8" s="176">
        <v>51</v>
      </c>
      <c r="AB8" s="176">
        <f aca="true" t="shared" si="0" ref="AB8:AB18">F8-SUM(H8,J8,L8,N8,P8,R8,T8,V8,X8,Z8)</f>
        <v>1811</v>
      </c>
      <c r="AC8" s="176">
        <f aca="true" t="shared" si="1" ref="AC8:AC18">G8-SUM(I8,K8,M8,O8,Q8,S8,U8,W8,Y8,AA8)</f>
        <v>452</v>
      </c>
      <c r="AD8" s="2"/>
      <c r="AE8" s="13"/>
      <c r="AF8" s="31"/>
      <c r="AG8" s="31"/>
    </row>
    <row r="9" spans="1:31" s="21" customFormat="1" ht="19.5" customHeight="1">
      <c r="A9" s="180"/>
      <c r="B9" s="295" t="s">
        <v>487</v>
      </c>
      <c r="C9" s="295"/>
      <c r="D9" s="437">
        <v>1388</v>
      </c>
      <c r="E9" s="438"/>
      <c r="F9" s="437">
        <v>1341</v>
      </c>
      <c r="G9" s="437">
        <v>47</v>
      </c>
      <c r="H9" s="394">
        <v>239</v>
      </c>
      <c r="I9" s="394">
        <v>2</v>
      </c>
      <c r="J9" s="394">
        <v>135</v>
      </c>
      <c r="K9" s="394">
        <v>1</v>
      </c>
      <c r="L9" s="394">
        <v>55</v>
      </c>
      <c r="M9" s="394">
        <v>3</v>
      </c>
      <c r="N9" s="394">
        <v>28</v>
      </c>
      <c r="O9" s="394">
        <v>1</v>
      </c>
      <c r="P9" s="394">
        <v>51</v>
      </c>
      <c r="Q9" s="394"/>
      <c r="R9" s="394">
        <v>12</v>
      </c>
      <c r="S9" s="394"/>
      <c r="T9" s="394">
        <v>25</v>
      </c>
      <c r="U9" s="394">
        <v>2</v>
      </c>
      <c r="V9" s="394">
        <v>40</v>
      </c>
      <c r="W9" s="394"/>
      <c r="X9" s="394">
        <v>38</v>
      </c>
      <c r="Y9" s="394"/>
      <c r="Z9" s="394"/>
      <c r="AA9" s="394"/>
      <c r="AB9" s="437">
        <f t="shared" si="0"/>
        <v>718</v>
      </c>
      <c r="AC9" s="394">
        <f t="shared" si="1"/>
        <v>38</v>
      </c>
      <c r="AD9" s="32"/>
      <c r="AE9" s="33"/>
    </row>
    <row r="10" spans="1:31" s="21" customFormat="1" ht="21.75" customHeight="1">
      <c r="A10" s="150"/>
      <c r="B10" s="295" t="s">
        <v>528</v>
      </c>
      <c r="C10" s="295"/>
      <c r="D10" s="437">
        <v>792</v>
      </c>
      <c r="E10" s="438"/>
      <c r="F10" s="437">
        <v>774</v>
      </c>
      <c r="G10" s="437">
        <v>18</v>
      </c>
      <c r="H10" s="394">
        <v>231</v>
      </c>
      <c r="I10" s="394">
        <v>3</v>
      </c>
      <c r="J10" s="394">
        <v>87</v>
      </c>
      <c r="K10" s="394">
        <v>3</v>
      </c>
      <c r="L10" s="394">
        <v>46</v>
      </c>
      <c r="M10" s="394">
        <v>1</v>
      </c>
      <c r="N10" s="394">
        <v>11</v>
      </c>
      <c r="O10" s="394">
        <v>1</v>
      </c>
      <c r="P10" s="394">
        <v>21</v>
      </c>
      <c r="Q10" s="394"/>
      <c r="R10" s="394">
        <v>2</v>
      </c>
      <c r="S10" s="394"/>
      <c r="T10" s="180">
        <v>5</v>
      </c>
      <c r="U10" s="180"/>
      <c r="V10" s="394">
        <v>13</v>
      </c>
      <c r="W10" s="394"/>
      <c r="X10" s="394">
        <v>16</v>
      </c>
      <c r="Y10" s="394"/>
      <c r="Z10" s="394"/>
      <c r="AA10" s="394"/>
      <c r="AB10" s="394">
        <f t="shared" si="0"/>
        <v>342</v>
      </c>
      <c r="AC10" s="394">
        <f t="shared" si="1"/>
        <v>10</v>
      </c>
      <c r="AD10" s="32"/>
      <c r="AE10" s="33"/>
    </row>
    <row r="11" spans="1:31" s="21" customFormat="1" ht="21" customHeight="1">
      <c r="A11" s="150"/>
      <c r="B11" s="295" t="s">
        <v>529</v>
      </c>
      <c r="C11" s="295"/>
      <c r="D11" s="437">
        <v>281</v>
      </c>
      <c r="E11" s="438"/>
      <c r="F11" s="437">
        <v>62</v>
      </c>
      <c r="G11" s="437">
        <v>219</v>
      </c>
      <c r="H11" s="394"/>
      <c r="I11" s="394"/>
      <c r="J11" s="394">
        <v>11</v>
      </c>
      <c r="K11" s="394">
        <v>36</v>
      </c>
      <c r="L11" s="394">
        <v>8</v>
      </c>
      <c r="M11" s="394">
        <v>43</v>
      </c>
      <c r="N11" s="394">
        <v>2</v>
      </c>
      <c r="O11" s="394">
        <v>19</v>
      </c>
      <c r="P11" s="394">
        <v>2</v>
      </c>
      <c r="Q11" s="394"/>
      <c r="R11" s="394">
        <v>10</v>
      </c>
      <c r="S11" s="394">
        <v>22</v>
      </c>
      <c r="T11" s="394">
        <v>3</v>
      </c>
      <c r="U11" s="394">
        <v>5</v>
      </c>
      <c r="V11" s="394"/>
      <c r="W11" s="394"/>
      <c r="X11" s="394">
        <v>1</v>
      </c>
      <c r="Y11" s="394"/>
      <c r="Z11" s="394">
        <v>4</v>
      </c>
      <c r="AA11" s="394">
        <v>20</v>
      </c>
      <c r="AB11" s="394">
        <f t="shared" si="0"/>
        <v>21</v>
      </c>
      <c r="AC11" s="394">
        <f t="shared" si="1"/>
        <v>74</v>
      </c>
      <c r="AD11" s="32"/>
      <c r="AE11" s="33"/>
    </row>
    <row r="12" spans="1:31" s="21" customFormat="1" ht="18" customHeight="1">
      <c r="A12" s="150"/>
      <c r="B12" s="295" t="s">
        <v>530</v>
      </c>
      <c r="C12" s="295"/>
      <c r="D12" s="437">
        <v>277</v>
      </c>
      <c r="E12" s="438"/>
      <c r="F12" s="437">
        <v>86</v>
      </c>
      <c r="G12" s="437">
        <v>191</v>
      </c>
      <c r="H12" s="394"/>
      <c r="I12" s="394"/>
      <c r="J12" s="394">
        <v>14</v>
      </c>
      <c r="K12" s="394">
        <v>24</v>
      </c>
      <c r="L12" s="394">
        <v>12</v>
      </c>
      <c r="M12" s="394">
        <v>43</v>
      </c>
      <c r="N12" s="394">
        <v>8</v>
      </c>
      <c r="O12" s="394">
        <v>28</v>
      </c>
      <c r="P12" s="394"/>
      <c r="Q12" s="394">
        <v>1</v>
      </c>
      <c r="R12" s="394">
        <v>3</v>
      </c>
      <c r="S12" s="394">
        <v>11</v>
      </c>
      <c r="T12" s="394">
        <v>6</v>
      </c>
      <c r="U12" s="394">
        <v>3</v>
      </c>
      <c r="V12" s="394">
        <v>1</v>
      </c>
      <c r="W12" s="394"/>
      <c r="X12" s="394">
        <v>1</v>
      </c>
      <c r="Y12" s="394"/>
      <c r="Z12" s="394">
        <v>3</v>
      </c>
      <c r="AA12" s="394">
        <v>23</v>
      </c>
      <c r="AB12" s="394">
        <f t="shared" si="0"/>
        <v>38</v>
      </c>
      <c r="AC12" s="394">
        <f t="shared" si="1"/>
        <v>58</v>
      </c>
      <c r="AD12" s="32"/>
      <c r="AE12" s="33"/>
    </row>
    <row r="13" spans="1:31" s="21" customFormat="1" ht="38.25" customHeight="1">
      <c r="A13" s="150"/>
      <c r="B13" s="295" t="s">
        <v>531</v>
      </c>
      <c r="C13" s="295"/>
      <c r="D13" s="437">
        <v>239</v>
      </c>
      <c r="E13" s="438"/>
      <c r="F13" s="437">
        <v>211</v>
      </c>
      <c r="G13" s="437">
        <v>28</v>
      </c>
      <c r="H13" s="394"/>
      <c r="I13" s="394"/>
      <c r="J13" s="394">
        <v>8</v>
      </c>
      <c r="K13" s="394"/>
      <c r="L13" s="394">
        <v>7</v>
      </c>
      <c r="M13" s="394">
        <v>1</v>
      </c>
      <c r="N13" s="394">
        <v>1</v>
      </c>
      <c r="O13" s="394"/>
      <c r="P13" s="394">
        <v>20</v>
      </c>
      <c r="Q13" s="394"/>
      <c r="R13" s="394">
        <v>3</v>
      </c>
      <c r="S13" s="394"/>
      <c r="T13" s="394">
        <v>12</v>
      </c>
      <c r="U13" s="394"/>
      <c r="V13" s="394">
        <v>1</v>
      </c>
      <c r="W13" s="394"/>
      <c r="X13" s="394"/>
      <c r="Y13" s="394"/>
      <c r="Z13" s="394">
        <v>1</v>
      </c>
      <c r="AA13" s="394"/>
      <c r="AB13" s="394">
        <f t="shared" si="0"/>
        <v>158</v>
      </c>
      <c r="AC13" s="394">
        <f t="shared" si="1"/>
        <v>27</v>
      </c>
      <c r="AD13" s="32"/>
      <c r="AE13" s="33"/>
    </row>
    <row r="14" spans="1:31" s="21" customFormat="1" ht="19.5" customHeight="1">
      <c r="A14" s="150"/>
      <c r="B14" s="295" t="s">
        <v>558</v>
      </c>
      <c r="C14" s="295"/>
      <c r="D14" s="437">
        <v>159</v>
      </c>
      <c r="E14" s="438"/>
      <c r="F14" s="437">
        <v>24</v>
      </c>
      <c r="G14" s="437">
        <v>135</v>
      </c>
      <c r="H14" s="394"/>
      <c r="I14" s="394"/>
      <c r="J14" s="394">
        <v>1</v>
      </c>
      <c r="K14" s="394">
        <v>19</v>
      </c>
      <c r="L14" s="394">
        <v>2</v>
      </c>
      <c r="M14" s="394">
        <v>17</v>
      </c>
      <c r="N14" s="394"/>
      <c r="O14" s="394">
        <v>13</v>
      </c>
      <c r="P14" s="394">
        <v>1</v>
      </c>
      <c r="Q14" s="394"/>
      <c r="R14" s="394"/>
      <c r="S14" s="394">
        <v>16</v>
      </c>
      <c r="T14" s="394">
        <v>2</v>
      </c>
      <c r="U14" s="394">
        <v>2</v>
      </c>
      <c r="V14" s="394">
        <v>1</v>
      </c>
      <c r="W14" s="394"/>
      <c r="X14" s="394"/>
      <c r="Y14" s="394"/>
      <c r="Z14" s="394"/>
      <c r="AA14" s="394">
        <v>3</v>
      </c>
      <c r="AB14" s="394">
        <f t="shared" si="0"/>
        <v>17</v>
      </c>
      <c r="AC14" s="394">
        <f t="shared" si="1"/>
        <v>65</v>
      </c>
      <c r="AD14" s="32"/>
      <c r="AE14" s="33"/>
    </row>
    <row r="15" spans="1:31" s="21" customFormat="1" ht="19.5" customHeight="1">
      <c r="A15" s="150"/>
      <c r="B15" s="295" t="s">
        <v>389</v>
      </c>
      <c r="C15" s="295"/>
      <c r="D15" s="437">
        <v>124</v>
      </c>
      <c r="E15" s="438"/>
      <c r="F15" s="437">
        <v>110</v>
      </c>
      <c r="G15" s="437">
        <v>14</v>
      </c>
      <c r="H15" s="394"/>
      <c r="I15" s="394"/>
      <c r="J15" s="394">
        <v>6</v>
      </c>
      <c r="K15" s="394">
        <v>2</v>
      </c>
      <c r="L15" s="394">
        <v>6</v>
      </c>
      <c r="M15" s="394">
        <v>1</v>
      </c>
      <c r="N15" s="394">
        <v>2</v>
      </c>
      <c r="O15" s="394"/>
      <c r="P15" s="394">
        <v>3</v>
      </c>
      <c r="Q15" s="394"/>
      <c r="R15" s="394"/>
      <c r="S15" s="394">
        <v>1</v>
      </c>
      <c r="T15" s="394">
        <v>13</v>
      </c>
      <c r="U15" s="394">
        <v>1</v>
      </c>
      <c r="V15" s="394">
        <v>1</v>
      </c>
      <c r="W15" s="394"/>
      <c r="X15" s="394">
        <v>1</v>
      </c>
      <c r="Y15" s="394"/>
      <c r="Z15" s="394"/>
      <c r="AA15" s="394"/>
      <c r="AB15" s="394">
        <f t="shared" si="0"/>
        <v>78</v>
      </c>
      <c r="AC15" s="394">
        <f t="shared" si="1"/>
        <v>9</v>
      </c>
      <c r="AD15" s="32"/>
      <c r="AE15" s="33"/>
    </row>
    <row r="16" spans="1:31" s="21" customFormat="1" ht="24" customHeight="1">
      <c r="A16" s="150"/>
      <c r="B16" s="295" t="s">
        <v>113</v>
      </c>
      <c r="C16" s="295"/>
      <c r="D16" s="437">
        <v>123</v>
      </c>
      <c r="E16" s="438"/>
      <c r="F16" s="437">
        <v>56</v>
      </c>
      <c r="G16" s="437">
        <v>67</v>
      </c>
      <c r="H16" s="394"/>
      <c r="I16" s="394"/>
      <c r="J16" s="394">
        <v>7</v>
      </c>
      <c r="K16" s="394">
        <v>10</v>
      </c>
      <c r="L16" s="394">
        <v>7</v>
      </c>
      <c r="M16" s="394">
        <v>6</v>
      </c>
      <c r="N16" s="394"/>
      <c r="O16" s="394"/>
      <c r="P16" s="394">
        <v>1</v>
      </c>
      <c r="Q16" s="394"/>
      <c r="R16" s="394">
        <v>3</v>
      </c>
      <c r="S16" s="394">
        <v>1</v>
      </c>
      <c r="T16" s="394">
        <v>2</v>
      </c>
      <c r="U16" s="394">
        <v>1</v>
      </c>
      <c r="V16" s="394"/>
      <c r="W16" s="394"/>
      <c r="X16" s="394"/>
      <c r="Y16" s="394">
        <v>1</v>
      </c>
      <c r="Z16" s="394"/>
      <c r="AA16" s="394"/>
      <c r="AB16" s="394">
        <f t="shared" si="0"/>
        <v>36</v>
      </c>
      <c r="AC16" s="394">
        <f t="shared" si="1"/>
        <v>48</v>
      </c>
      <c r="AD16" s="32"/>
      <c r="AE16" s="33"/>
    </row>
    <row r="17" spans="1:31" s="12" customFormat="1" ht="32.25" customHeight="1">
      <c r="A17" s="208"/>
      <c r="B17" s="436" t="s">
        <v>557</v>
      </c>
      <c r="C17" s="180"/>
      <c r="D17" s="437">
        <v>71</v>
      </c>
      <c r="E17" s="438"/>
      <c r="F17" s="437">
        <v>62</v>
      </c>
      <c r="G17" s="437">
        <v>9</v>
      </c>
      <c r="H17" s="394"/>
      <c r="I17" s="394"/>
      <c r="J17" s="394">
        <v>4</v>
      </c>
      <c r="K17" s="394"/>
      <c r="L17" s="394"/>
      <c r="M17" s="394"/>
      <c r="N17" s="394">
        <v>1</v>
      </c>
      <c r="O17" s="394"/>
      <c r="P17" s="394"/>
      <c r="Q17" s="394"/>
      <c r="R17" s="394">
        <v>2</v>
      </c>
      <c r="S17" s="394"/>
      <c r="T17" s="394">
        <v>5</v>
      </c>
      <c r="U17" s="394">
        <v>1</v>
      </c>
      <c r="V17" s="394"/>
      <c r="W17" s="394"/>
      <c r="X17" s="394">
        <v>1</v>
      </c>
      <c r="Y17" s="394"/>
      <c r="Z17" s="394"/>
      <c r="AA17" s="394"/>
      <c r="AB17" s="394">
        <f t="shared" si="0"/>
        <v>49</v>
      </c>
      <c r="AC17" s="394">
        <f t="shared" si="1"/>
        <v>8</v>
      </c>
      <c r="AD17" s="61"/>
      <c r="AE17" s="76"/>
    </row>
    <row r="18" spans="1:31" s="21" customFormat="1" ht="22.5" customHeight="1">
      <c r="A18" s="180"/>
      <c r="B18" s="295" t="s">
        <v>526</v>
      </c>
      <c r="C18" s="180"/>
      <c r="D18" s="437">
        <v>35</v>
      </c>
      <c r="E18" s="438"/>
      <c r="F18" s="437">
        <v>29</v>
      </c>
      <c r="G18" s="437">
        <v>6</v>
      </c>
      <c r="H18" s="394">
        <v>2</v>
      </c>
      <c r="I18" s="394"/>
      <c r="J18" s="394">
        <v>2</v>
      </c>
      <c r="K18" s="394"/>
      <c r="L18" s="394">
        <v>2</v>
      </c>
      <c r="M18" s="394"/>
      <c r="N18" s="394"/>
      <c r="O18" s="394">
        <v>1</v>
      </c>
      <c r="P18" s="394">
        <v>8</v>
      </c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>
        <f t="shared" si="0"/>
        <v>15</v>
      </c>
      <c r="AC18" s="394">
        <f t="shared" si="1"/>
        <v>5</v>
      </c>
      <c r="AD18" s="32"/>
      <c r="AE18" s="33"/>
    </row>
    <row r="19" spans="1:31" s="12" customFormat="1" ht="33.75" customHeight="1" thickBot="1">
      <c r="A19" s="554"/>
      <c r="B19" s="580" t="s">
        <v>107</v>
      </c>
      <c r="C19" s="580"/>
      <c r="D19" s="606">
        <f>D8-SUM(D9:D18)</f>
        <v>616</v>
      </c>
      <c r="E19" s="606"/>
      <c r="F19" s="606">
        <f aca="true" t="shared" si="2" ref="F19:AC19">F8-SUM(F9:F18)</f>
        <v>429</v>
      </c>
      <c r="G19" s="606">
        <f t="shared" si="2"/>
        <v>187</v>
      </c>
      <c r="H19" s="607">
        <f t="shared" si="2"/>
        <v>3</v>
      </c>
      <c r="I19" s="607">
        <f t="shared" si="2"/>
        <v>0</v>
      </c>
      <c r="J19" s="607">
        <f t="shared" si="2"/>
        <v>21</v>
      </c>
      <c r="K19" s="607">
        <f t="shared" si="2"/>
        <v>19</v>
      </c>
      <c r="L19" s="607">
        <f t="shared" si="2"/>
        <v>26</v>
      </c>
      <c r="M19" s="607">
        <f t="shared" si="2"/>
        <v>17</v>
      </c>
      <c r="N19" s="607">
        <f t="shared" si="2"/>
        <v>2</v>
      </c>
      <c r="O19" s="607">
        <f t="shared" si="2"/>
        <v>9</v>
      </c>
      <c r="P19" s="607">
        <f t="shared" si="2"/>
        <v>7</v>
      </c>
      <c r="Q19" s="607">
        <f t="shared" si="2"/>
        <v>0</v>
      </c>
      <c r="R19" s="607">
        <f t="shared" si="2"/>
        <v>5</v>
      </c>
      <c r="S19" s="607">
        <f t="shared" si="2"/>
        <v>19</v>
      </c>
      <c r="T19" s="607">
        <f t="shared" si="2"/>
        <v>15</v>
      </c>
      <c r="U19" s="607">
        <f t="shared" si="2"/>
        <v>7</v>
      </c>
      <c r="V19" s="607">
        <f t="shared" si="2"/>
        <v>8</v>
      </c>
      <c r="W19" s="607">
        <f t="shared" si="2"/>
        <v>1</v>
      </c>
      <c r="X19" s="607">
        <f t="shared" si="2"/>
        <v>2</v>
      </c>
      <c r="Y19" s="607">
        <f t="shared" si="2"/>
        <v>0</v>
      </c>
      <c r="Z19" s="607">
        <f t="shared" si="2"/>
        <v>1</v>
      </c>
      <c r="AA19" s="607">
        <f t="shared" si="2"/>
        <v>5</v>
      </c>
      <c r="AB19" s="607">
        <f>F19-SUM(H19,J19,L19,N19,P19,R19,T19,V19,X19,Z19)</f>
        <v>339</v>
      </c>
      <c r="AC19" s="607">
        <f t="shared" si="2"/>
        <v>110</v>
      </c>
      <c r="AD19" s="61"/>
      <c r="AE19" s="76"/>
    </row>
    <row r="20" spans="1:30" s="26" customFormat="1" ht="12">
      <c r="A20" s="591" t="s">
        <v>120</v>
      </c>
      <c r="B20" s="591"/>
      <c r="C20" s="591"/>
      <c r="D20" s="591"/>
      <c r="E20" s="591"/>
      <c r="F20" s="591"/>
      <c r="G20" s="591"/>
      <c r="H20" s="591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2"/>
    </row>
    <row r="21" spans="1:30" s="26" customFormat="1" ht="13.5" customHeight="1">
      <c r="A21" s="591" t="s">
        <v>84</v>
      </c>
      <c r="B21" s="591"/>
      <c r="C21" s="591"/>
      <c r="D21" s="591"/>
      <c r="E21" s="608"/>
      <c r="F21" s="591"/>
      <c r="G21" s="591"/>
      <c r="H21" s="591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428"/>
      <c r="AC21" s="318"/>
      <c r="AD21" s="2"/>
    </row>
    <row r="22" spans="1:30" ht="12.75">
      <c r="A22" s="269" t="s">
        <v>536</v>
      </c>
      <c r="B22" s="15"/>
      <c r="C22" s="609"/>
      <c r="D22" s="609"/>
      <c r="E22" s="609"/>
      <c r="F22" s="609"/>
      <c r="G22" s="609"/>
      <c r="H22" s="60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s="609"/>
      <c r="B23" s="609"/>
      <c r="C23" s="609"/>
      <c r="D23" s="610"/>
      <c r="E23" s="610"/>
      <c r="F23" s="609"/>
      <c r="G23" s="609"/>
      <c r="H23" s="60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29" ht="12.75">
      <c r="A24" s="2"/>
      <c r="B24" s="2"/>
      <c r="C24" s="2"/>
      <c r="D24" s="24"/>
      <c r="E24" s="2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2.75">
      <c r="A25" s="2"/>
      <c r="B25" s="2"/>
      <c r="C25" s="2"/>
      <c r="D25" s="24"/>
      <c r="E25" s="2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</sheetData>
  <sheetProtection/>
  <mergeCells count="27">
    <mergeCell ref="AB5:AC5"/>
    <mergeCell ref="P5:Q5"/>
    <mergeCell ref="R5:S5"/>
    <mergeCell ref="T5:U5"/>
    <mergeCell ref="V5:W5"/>
    <mergeCell ref="X5:Y5"/>
    <mergeCell ref="Z5:AA5"/>
    <mergeCell ref="X4:Y4"/>
    <mergeCell ref="Z4:AA4"/>
    <mergeCell ref="AB4:AC4"/>
    <mergeCell ref="AE4:AF4"/>
    <mergeCell ref="A5:C6"/>
    <mergeCell ref="D5:G5"/>
    <mergeCell ref="H5:I5"/>
    <mergeCell ref="J5:K5"/>
    <mergeCell ref="L5:M5"/>
    <mergeCell ref="N5:O5"/>
    <mergeCell ref="A3:AC3"/>
    <mergeCell ref="A2:AC2"/>
    <mergeCell ref="H4:I4"/>
    <mergeCell ref="J4:K4"/>
    <mergeCell ref="L4:M4"/>
    <mergeCell ref="N4:O4"/>
    <mergeCell ref="P4:Q4"/>
    <mergeCell ref="R4:S4"/>
    <mergeCell ref="T4:U4"/>
    <mergeCell ref="V4:W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6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zoomScale="95" zoomScaleNormal="95" zoomScalePageLayoutView="0" workbookViewId="0" topLeftCell="A1">
      <selection activeCell="G9" sqref="G9"/>
    </sheetView>
  </sheetViews>
  <sheetFormatPr defaultColWidth="11.421875" defaultRowHeight="12.75"/>
  <cols>
    <col min="1" max="1" width="45.421875" style="1" customWidth="1"/>
    <col min="2" max="2" width="15.140625" style="1" customWidth="1"/>
    <col min="3" max="3" width="3.00390625" style="1" customWidth="1"/>
    <col min="4" max="4" width="8.8515625" style="1" customWidth="1"/>
    <col min="5" max="5" width="12.57421875" style="1" customWidth="1"/>
    <col min="6" max="6" width="3.00390625" style="1" customWidth="1"/>
    <col min="7" max="7" width="10.421875" style="1" customWidth="1"/>
    <col min="8" max="8" width="12.28125" style="1" customWidth="1"/>
    <col min="9" max="9" width="3.421875" style="1" customWidth="1"/>
    <col min="10" max="10" width="9.140625" style="1" customWidth="1"/>
    <col min="11" max="11" width="12.140625" style="1" customWidth="1"/>
    <col min="12" max="12" width="2.7109375" style="1" customWidth="1"/>
    <col min="13" max="13" width="7.57421875" style="1" customWidth="1"/>
    <col min="14" max="14" width="14.421875" style="1" customWidth="1"/>
    <col min="15" max="15" width="11.421875" style="1" customWidth="1"/>
    <col min="16" max="16" width="13.00390625" style="1" customWidth="1"/>
    <col min="17" max="16384" width="11.421875" style="1" customWidth="1"/>
  </cols>
  <sheetData>
    <row r="1" spans="1:17" ht="12.75" customHeight="1">
      <c r="A1" s="466" t="s">
        <v>612</v>
      </c>
      <c r="O1" s="141"/>
      <c r="P1" s="141"/>
      <c r="Q1" s="138"/>
    </row>
    <row r="2" spans="1:17" ht="12.75" customHeight="1">
      <c r="A2" s="720" t="s">
        <v>121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611"/>
      <c r="P2" s="141"/>
      <c r="Q2" s="138"/>
    </row>
    <row r="3" spans="1:17" ht="24.75" customHeight="1" thickBot="1">
      <c r="A3" s="777" t="s">
        <v>635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141"/>
      <c r="P3" s="141"/>
      <c r="Q3" s="138"/>
    </row>
    <row r="4" spans="1:17" ht="25.5" customHeight="1">
      <c r="A4" s="742" t="s">
        <v>439</v>
      </c>
      <c r="B4" s="740" t="s">
        <v>438</v>
      </c>
      <c r="C4" s="555"/>
      <c r="D4" s="701" t="s">
        <v>1</v>
      </c>
      <c r="E4" s="701"/>
      <c r="F4" s="555"/>
      <c r="G4" s="701" t="s">
        <v>2</v>
      </c>
      <c r="H4" s="701"/>
      <c r="I4" s="555"/>
      <c r="J4" s="701" t="s">
        <v>3</v>
      </c>
      <c r="K4" s="701"/>
      <c r="L4" s="555"/>
      <c r="M4" s="701" t="s">
        <v>4</v>
      </c>
      <c r="N4" s="701"/>
      <c r="O4" s="141"/>
      <c r="P4" s="141"/>
      <c r="Q4" s="138"/>
    </row>
    <row r="5" spans="1:17" ht="60.75" customHeight="1">
      <c r="A5" s="784"/>
      <c r="B5" s="741"/>
      <c r="C5" s="476"/>
      <c r="D5" s="548" t="s">
        <v>6</v>
      </c>
      <c r="E5" s="476" t="s">
        <v>7</v>
      </c>
      <c r="F5" s="476"/>
      <c r="G5" s="548" t="s">
        <v>6</v>
      </c>
      <c r="H5" s="476" t="s">
        <v>7</v>
      </c>
      <c r="I5" s="476"/>
      <c r="J5" s="548" t="s">
        <v>6</v>
      </c>
      <c r="K5" s="476" t="s">
        <v>8</v>
      </c>
      <c r="L5" s="476"/>
      <c r="M5" s="548" t="s">
        <v>6</v>
      </c>
      <c r="N5" s="476" t="s">
        <v>9</v>
      </c>
      <c r="O5" s="141"/>
      <c r="P5" s="141"/>
      <c r="Q5" s="138"/>
    </row>
    <row r="6" spans="1:17" ht="12.75">
      <c r="A6" s="225"/>
      <c r="B6" s="257"/>
      <c r="C6" s="257"/>
      <c r="D6" s="270"/>
      <c r="E6" s="271"/>
      <c r="F6" s="271"/>
      <c r="G6" s="270"/>
      <c r="H6" s="271"/>
      <c r="I6" s="271"/>
      <c r="J6" s="272"/>
      <c r="K6" s="271"/>
      <c r="L6" s="271"/>
      <c r="M6" s="272"/>
      <c r="N6" s="271"/>
      <c r="O6" s="141"/>
      <c r="P6" s="141"/>
      <c r="Q6" s="138"/>
    </row>
    <row r="7" spans="1:17" ht="12.75">
      <c r="A7" s="209"/>
      <c r="B7" s="275">
        <f>SUM(B9:B17)</f>
        <v>14971173</v>
      </c>
      <c r="C7" s="273"/>
      <c r="D7" s="275">
        <v>536322</v>
      </c>
      <c r="E7" s="277">
        <f>D7/B7*100</f>
        <v>3.5823645882657287</v>
      </c>
      <c r="F7" s="274"/>
      <c r="G7" s="275">
        <v>422043</v>
      </c>
      <c r="H7" s="277">
        <f>G7/B7*100</f>
        <v>2.819037626510628</v>
      </c>
      <c r="I7" s="274"/>
      <c r="J7" s="275">
        <v>110174</v>
      </c>
      <c r="K7" s="277">
        <f>J7/B7*1000</f>
        <v>7.3590760056008975</v>
      </c>
      <c r="L7" s="274"/>
      <c r="M7" s="275">
        <v>4105</v>
      </c>
      <c r="N7" s="277">
        <f>M7/B7*10000</f>
        <v>2.7419361195011236</v>
      </c>
      <c r="O7" s="141"/>
      <c r="P7" s="141"/>
      <c r="Q7" s="138"/>
    </row>
    <row r="8" spans="1:17" ht="12.75">
      <c r="A8" s="209"/>
      <c r="B8" s="275"/>
      <c r="C8" s="273"/>
      <c r="E8" s="277"/>
      <c r="F8" s="274"/>
      <c r="H8" s="277"/>
      <c r="K8" s="277"/>
      <c r="L8" s="274"/>
      <c r="N8" s="277"/>
      <c r="O8" s="141"/>
      <c r="P8" s="141"/>
      <c r="Q8" s="138"/>
    </row>
    <row r="9" spans="1:17" ht="36" customHeight="1">
      <c r="A9" s="212" t="s">
        <v>122</v>
      </c>
      <c r="B9" s="275">
        <v>3918084</v>
      </c>
      <c r="C9" s="275"/>
      <c r="D9" s="275">
        <f aca="true" t="shared" si="0" ref="D9:D18">SUM(G9,J9,M9)</f>
        <v>144789</v>
      </c>
      <c r="E9" s="277">
        <f aca="true" t="shared" si="1" ref="E9:E17">D9/B9*100</f>
        <v>3.6954031613411042</v>
      </c>
      <c r="F9" s="276"/>
      <c r="G9" s="275">
        <v>108672</v>
      </c>
      <c r="H9" s="277">
        <f aca="true" t="shared" si="2" ref="H9:H17">G9/B9*100</f>
        <v>2.773600565990928</v>
      </c>
      <c r="J9" s="275">
        <v>34108</v>
      </c>
      <c r="K9" s="277">
        <f aca="true" t="shared" si="3" ref="K9:K17">J9/B9*1000</f>
        <v>8.70527533355589</v>
      </c>
      <c r="L9" s="276"/>
      <c r="M9" s="275">
        <v>2009</v>
      </c>
      <c r="N9" s="277">
        <f aca="true" t="shared" si="4" ref="N9:N17">M9/B9*10000</f>
        <v>5.127506199458715</v>
      </c>
      <c r="O9" s="267"/>
      <c r="P9" s="267"/>
      <c r="Q9" s="138"/>
    </row>
    <row r="10" spans="1:17" ht="36" customHeight="1">
      <c r="A10" s="212" t="s">
        <v>123</v>
      </c>
      <c r="B10" s="275">
        <v>3074761</v>
      </c>
      <c r="C10" s="275"/>
      <c r="D10" s="275">
        <f t="shared" si="0"/>
        <v>135634</v>
      </c>
      <c r="E10" s="277">
        <f t="shared" si="1"/>
        <v>4.411204643222677</v>
      </c>
      <c r="F10" s="276"/>
      <c r="G10" s="275">
        <v>111017</v>
      </c>
      <c r="H10" s="277">
        <f t="shared" si="2"/>
        <v>3.610589571026821</v>
      </c>
      <c r="J10" s="275">
        <v>24425</v>
      </c>
      <c r="K10" s="277">
        <f t="shared" si="3"/>
        <v>7.943706844206753</v>
      </c>
      <c r="L10" s="276"/>
      <c r="M10" s="275">
        <v>192</v>
      </c>
      <c r="N10" s="277">
        <f t="shared" si="4"/>
        <v>0.6244387775179925</v>
      </c>
      <c r="O10" s="267"/>
      <c r="P10" s="267"/>
      <c r="Q10" s="138"/>
    </row>
    <row r="11" spans="1:17" ht="36" customHeight="1">
      <c r="A11" s="212" t="s">
        <v>469</v>
      </c>
      <c r="B11" s="275">
        <v>3550433</v>
      </c>
      <c r="C11" s="275"/>
      <c r="D11" s="275">
        <f t="shared" si="0"/>
        <v>113598</v>
      </c>
      <c r="E11" s="277">
        <f t="shared" si="1"/>
        <v>3.1995534065844926</v>
      </c>
      <c r="F11" s="276"/>
      <c r="G11" s="275">
        <v>85185</v>
      </c>
      <c r="H11" s="277">
        <f t="shared" si="2"/>
        <v>2.3992848196262258</v>
      </c>
      <c r="J11" s="275">
        <v>28185</v>
      </c>
      <c r="K11" s="277">
        <f t="shared" si="3"/>
        <v>7.938468350198413</v>
      </c>
      <c r="L11" s="276"/>
      <c r="M11" s="275">
        <v>228</v>
      </c>
      <c r="N11" s="277">
        <f t="shared" si="4"/>
        <v>0.6421751938425538</v>
      </c>
      <c r="O11" s="267"/>
      <c r="P11" s="267"/>
      <c r="Q11" s="138"/>
    </row>
    <row r="12" spans="1:17" ht="36" customHeight="1">
      <c r="A12" s="212" t="s">
        <v>124</v>
      </c>
      <c r="B12" s="275">
        <v>1194861</v>
      </c>
      <c r="C12" s="275"/>
      <c r="D12" s="275">
        <f t="shared" si="0"/>
        <v>47878</v>
      </c>
      <c r="E12" s="277">
        <f t="shared" si="1"/>
        <v>4.006993282063771</v>
      </c>
      <c r="F12" s="276"/>
      <c r="G12" s="275">
        <v>43936</v>
      </c>
      <c r="H12" s="277">
        <f t="shared" si="2"/>
        <v>3.6770804302759905</v>
      </c>
      <c r="J12" s="275">
        <v>3774</v>
      </c>
      <c r="K12" s="277">
        <f t="shared" si="3"/>
        <v>3.158526389262015</v>
      </c>
      <c r="L12" s="276"/>
      <c r="M12" s="275">
        <v>168</v>
      </c>
      <c r="N12" s="277">
        <f t="shared" si="4"/>
        <v>1.4060212861579717</v>
      </c>
      <c r="O12" s="267"/>
      <c r="P12" s="267"/>
      <c r="Q12" s="138"/>
    </row>
    <row r="13" spans="1:17" ht="36" customHeight="1">
      <c r="A13" s="212" t="s">
        <v>523</v>
      </c>
      <c r="B13" s="275">
        <v>1824744</v>
      </c>
      <c r="C13" s="275"/>
      <c r="D13" s="275">
        <f t="shared" si="0"/>
        <v>39461</v>
      </c>
      <c r="E13" s="277">
        <f t="shared" si="1"/>
        <v>2.162549924811371</v>
      </c>
      <c r="F13" s="276"/>
      <c r="G13" s="275">
        <v>27095</v>
      </c>
      <c r="H13" s="277">
        <f t="shared" si="2"/>
        <v>1.484865822274248</v>
      </c>
      <c r="J13" s="275">
        <v>12222</v>
      </c>
      <c r="K13" s="277">
        <f t="shared" si="3"/>
        <v>6.697925846036485</v>
      </c>
      <c r="L13" s="276"/>
      <c r="M13" s="275">
        <v>144</v>
      </c>
      <c r="N13" s="277">
        <f t="shared" si="4"/>
        <v>0.7891517933474503</v>
      </c>
      <c r="O13" s="267"/>
      <c r="P13" s="267"/>
      <c r="Q13" s="138"/>
    </row>
    <row r="14" spans="1:17" ht="36" customHeight="1">
      <c r="A14" s="212" t="s">
        <v>125</v>
      </c>
      <c r="B14" s="275">
        <v>792742</v>
      </c>
      <c r="C14" s="275"/>
      <c r="D14" s="275">
        <f t="shared" si="0"/>
        <v>32545</v>
      </c>
      <c r="E14" s="277">
        <f t="shared" si="1"/>
        <v>4.1053709781997165</v>
      </c>
      <c r="F14" s="276"/>
      <c r="G14" s="275">
        <v>26989</v>
      </c>
      <c r="H14" s="277">
        <f t="shared" si="2"/>
        <v>3.4045124391037693</v>
      </c>
      <c r="J14" s="275">
        <v>5261</v>
      </c>
      <c r="K14" s="277">
        <f t="shared" si="3"/>
        <v>6.636459276788665</v>
      </c>
      <c r="L14" s="276"/>
      <c r="M14" s="275">
        <v>295</v>
      </c>
      <c r="N14" s="277">
        <f t="shared" si="4"/>
        <v>3.721261141708147</v>
      </c>
      <c r="O14" s="267"/>
      <c r="P14" s="267"/>
      <c r="Q14" s="138"/>
    </row>
    <row r="15" spans="1:17" ht="36" customHeight="1">
      <c r="A15" s="212" t="s">
        <v>126</v>
      </c>
      <c r="B15" s="275">
        <v>359697</v>
      </c>
      <c r="C15" s="275"/>
      <c r="D15" s="275">
        <f t="shared" si="0"/>
        <v>11872</v>
      </c>
      <c r="E15" s="277">
        <f t="shared" si="1"/>
        <v>3.3005557455302656</v>
      </c>
      <c r="F15" s="276"/>
      <c r="G15" s="275">
        <v>10829</v>
      </c>
      <c r="H15" s="277">
        <f t="shared" si="2"/>
        <v>3.01058946835809</v>
      </c>
      <c r="J15" s="275">
        <v>996</v>
      </c>
      <c r="K15" s="277">
        <f t="shared" si="3"/>
        <v>2.768997239343114</v>
      </c>
      <c r="L15" s="276"/>
      <c r="M15" s="275">
        <v>47</v>
      </c>
      <c r="N15" s="277">
        <f t="shared" si="4"/>
        <v>1.3066553237864091</v>
      </c>
      <c r="O15" s="267"/>
      <c r="P15" s="267"/>
      <c r="Q15" s="138"/>
    </row>
    <row r="16" spans="1:17" ht="36" customHeight="1">
      <c r="A16" s="212" t="s">
        <v>127</v>
      </c>
      <c r="B16" s="275">
        <v>111105</v>
      </c>
      <c r="C16" s="275"/>
      <c r="D16" s="275">
        <f t="shared" si="0"/>
        <v>4968</v>
      </c>
      <c r="E16" s="277">
        <f t="shared" si="1"/>
        <v>4.471445929526124</v>
      </c>
      <c r="F16" s="276"/>
      <c r="G16" s="275">
        <v>3925</v>
      </c>
      <c r="H16" s="277">
        <f t="shared" si="2"/>
        <v>3.5326942981864</v>
      </c>
      <c r="J16" s="275">
        <v>295</v>
      </c>
      <c r="K16" s="277">
        <f t="shared" si="3"/>
        <v>2.6551460330318166</v>
      </c>
      <c r="L16" s="276"/>
      <c r="M16" s="275">
        <v>748</v>
      </c>
      <c r="N16" s="277">
        <f t="shared" si="4"/>
        <v>67.3237028036542</v>
      </c>
      <c r="O16" s="267"/>
      <c r="P16" s="267"/>
      <c r="Q16" s="138"/>
    </row>
    <row r="17" spans="1:17" ht="36" customHeight="1">
      <c r="A17" s="212" t="s">
        <v>128</v>
      </c>
      <c r="B17" s="275">
        <v>144746</v>
      </c>
      <c r="C17" s="275"/>
      <c r="D17" s="275">
        <f t="shared" si="0"/>
        <v>3587</v>
      </c>
      <c r="E17" s="277">
        <f t="shared" si="1"/>
        <v>2.478134110787172</v>
      </c>
      <c r="F17" s="276"/>
      <c r="G17" s="275">
        <v>2943</v>
      </c>
      <c r="H17" s="277">
        <f t="shared" si="2"/>
        <v>2.033216807372915</v>
      </c>
      <c r="J17" s="275">
        <v>568</v>
      </c>
      <c r="K17" s="277">
        <f t="shared" si="3"/>
        <v>3.924115346883506</v>
      </c>
      <c r="L17" s="276"/>
      <c r="M17" s="275">
        <v>76</v>
      </c>
      <c r="N17" s="277">
        <f t="shared" si="4"/>
        <v>5.2505768725906075</v>
      </c>
      <c r="O17" s="267"/>
      <c r="P17" s="268"/>
      <c r="Q17" s="138"/>
    </row>
    <row r="18" spans="1:17" ht="36" customHeight="1" thickBot="1">
      <c r="A18" s="612" t="s">
        <v>129</v>
      </c>
      <c r="B18" s="613"/>
      <c r="C18" s="614"/>
      <c r="D18" s="613">
        <f t="shared" si="0"/>
        <v>1990</v>
      </c>
      <c r="E18" s="613"/>
      <c r="F18" s="614"/>
      <c r="G18" s="615">
        <v>1452</v>
      </c>
      <c r="H18" s="545"/>
      <c r="I18" s="545"/>
      <c r="J18" s="615">
        <v>340</v>
      </c>
      <c r="K18" s="613"/>
      <c r="L18" s="614"/>
      <c r="M18" s="615">
        <v>198</v>
      </c>
      <c r="N18" s="613"/>
      <c r="O18" s="267"/>
      <c r="P18" s="267"/>
      <c r="Q18" s="138"/>
    </row>
    <row r="19" spans="1:17" s="15" customFormat="1" ht="12">
      <c r="A19" s="591" t="s">
        <v>130</v>
      </c>
      <c r="B19" s="591"/>
      <c r="C19" s="591"/>
      <c r="D19" s="591"/>
      <c r="E19" s="591"/>
      <c r="F19" s="591"/>
      <c r="G19" s="591"/>
      <c r="H19" s="591"/>
      <c r="I19" s="591"/>
      <c r="J19" s="591"/>
      <c r="K19" s="318"/>
      <c r="L19" s="318"/>
      <c r="M19" s="318"/>
      <c r="N19" s="318"/>
      <c r="O19" s="141"/>
      <c r="P19" s="141"/>
      <c r="Q19" s="269"/>
    </row>
    <row r="20" spans="1:17" s="15" customFormat="1" ht="15" customHeight="1">
      <c r="A20" s="616" t="s">
        <v>262</v>
      </c>
      <c r="B20" s="616"/>
      <c r="C20" s="616"/>
      <c r="D20" s="616"/>
      <c r="E20" s="616"/>
      <c r="F20" s="616"/>
      <c r="G20" s="616"/>
      <c r="H20" s="616"/>
      <c r="I20" s="616"/>
      <c r="J20" s="616"/>
      <c r="K20" s="353"/>
      <c r="L20" s="353"/>
      <c r="M20" s="353"/>
      <c r="N20" s="353"/>
      <c r="O20" s="353"/>
      <c r="P20" s="353"/>
      <c r="Q20" s="353"/>
    </row>
    <row r="21" spans="1:17" s="15" customFormat="1" ht="12">
      <c r="A21" s="591" t="s">
        <v>540</v>
      </c>
      <c r="B21" s="591"/>
      <c r="C21" s="591"/>
      <c r="D21" s="591"/>
      <c r="E21" s="591"/>
      <c r="F21" s="591"/>
      <c r="G21" s="591"/>
      <c r="H21" s="591"/>
      <c r="I21" s="591"/>
      <c r="J21" s="591"/>
      <c r="K21" s="318"/>
      <c r="L21" s="318"/>
      <c r="M21" s="318"/>
      <c r="N21" s="318"/>
      <c r="O21" s="141"/>
      <c r="P21" s="141"/>
      <c r="Q21" s="269"/>
    </row>
    <row r="22" spans="1:16" ht="12.75">
      <c r="A22" s="609"/>
      <c r="B22" s="609"/>
      <c r="C22" s="609"/>
      <c r="D22" s="617"/>
      <c r="E22" s="617"/>
      <c r="F22" s="617"/>
      <c r="G22" s="609"/>
      <c r="H22" s="609"/>
      <c r="I22" s="609"/>
      <c r="J22" s="617"/>
      <c r="K22" s="2"/>
      <c r="L22" s="2"/>
      <c r="M22" s="2"/>
      <c r="N22" s="2"/>
      <c r="O22" s="2"/>
      <c r="P22" s="2"/>
    </row>
    <row r="23" spans="1:16" ht="12.75">
      <c r="A23" s="609"/>
      <c r="B23" s="609"/>
      <c r="C23" s="609"/>
      <c r="D23" s="609"/>
      <c r="E23" s="609"/>
      <c r="F23" s="609"/>
      <c r="G23" s="609"/>
      <c r="H23" s="609"/>
      <c r="I23" s="609"/>
      <c r="J23" s="609"/>
      <c r="K23" s="2"/>
      <c r="L23" s="2"/>
      <c r="M23" s="2"/>
      <c r="N23" s="2"/>
      <c r="O23" s="2"/>
      <c r="P23" s="2"/>
    </row>
    <row r="24" spans="4:7" ht="12.75">
      <c r="D24"/>
      <c r="E24"/>
      <c r="F24"/>
      <c r="G24"/>
    </row>
    <row r="25" spans="1:7" ht="15">
      <c r="A25" s="34"/>
      <c r="B25" s="34"/>
      <c r="C25" s="34"/>
      <c r="D25"/>
      <c r="E25"/>
      <c r="F25"/>
      <c r="G25"/>
    </row>
    <row r="26" spans="4:7" ht="12.75">
      <c r="D26"/>
      <c r="E26"/>
      <c r="F26"/>
      <c r="G26"/>
    </row>
    <row r="27" spans="4:7" ht="12.75">
      <c r="D27"/>
      <c r="E27"/>
      <c r="F27"/>
      <c r="G27"/>
    </row>
    <row r="28" spans="4:7" ht="12.75">
      <c r="D28"/>
      <c r="E28"/>
      <c r="F28"/>
      <c r="G28"/>
    </row>
    <row r="29" spans="4:7" ht="12.75">
      <c r="D29"/>
      <c r="E29"/>
      <c r="F29"/>
      <c r="G29"/>
    </row>
    <row r="30" spans="4:7" ht="12.75">
      <c r="D30"/>
      <c r="E30"/>
      <c r="F30"/>
      <c r="G30"/>
    </row>
    <row r="31" spans="4:7" ht="12.75">
      <c r="D31"/>
      <c r="E31"/>
      <c r="F31"/>
      <c r="G31"/>
    </row>
    <row r="32" spans="4:7" ht="12.75">
      <c r="D32"/>
      <c r="E32"/>
      <c r="F32"/>
      <c r="G32"/>
    </row>
    <row r="33" spans="4:7" ht="12.75">
      <c r="D33"/>
      <c r="E33"/>
      <c r="F33"/>
      <c r="G33"/>
    </row>
  </sheetData>
  <sheetProtection/>
  <mergeCells count="8">
    <mergeCell ref="A3:N3"/>
    <mergeCell ref="A2:N2"/>
    <mergeCell ref="A4:A5"/>
    <mergeCell ref="B4:B5"/>
    <mergeCell ref="D4:E4"/>
    <mergeCell ref="G4:H4"/>
    <mergeCell ref="J4:K4"/>
    <mergeCell ref="M4:N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82" r:id="rId1"/>
  <colBreaks count="1" manualBreakCount="1">
    <brk id="14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showGridLines="0" zoomScale="95" zoomScaleNormal="95" zoomScalePageLayoutView="0" workbookViewId="0" topLeftCell="A1">
      <selection activeCell="F8" sqref="F8"/>
    </sheetView>
  </sheetViews>
  <sheetFormatPr defaultColWidth="11.421875" defaultRowHeight="12.75"/>
  <cols>
    <col min="1" max="1" width="57.421875" style="1" customWidth="1"/>
    <col min="2" max="2" width="4.00390625" style="1" customWidth="1"/>
    <col min="3" max="3" width="17.00390625" style="1" customWidth="1"/>
    <col min="4" max="4" width="3.28125" style="1" customWidth="1"/>
    <col min="5" max="5" width="10.28125" style="1" customWidth="1"/>
    <col min="6" max="6" width="14.7109375" style="1" customWidth="1"/>
    <col min="7" max="7" width="2.28125" style="1" customWidth="1"/>
    <col min="8" max="8" width="9.00390625" style="1" customWidth="1"/>
    <col min="9" max="9" width="14.00390625" style="1" customWidth="1"/>
    <col min="10" max="10" width="3.00390625" style="1" customWidth="1"/>
    <col min="11" max="11" width="9.8515625" style="1" customWidth="1"/>
    <col min="12" max="12" width="12.8515625" style="1" customWidth="1"/>
    <col min="13" max="13" width="5.140625" style="1" customWidth="1"/>
    <col min="14" max="14" width="3.8515625" style="1" customWidth="1"/>
    <col min="15" max="16384" width="11.421875" style="1" customWidth="1"/>
  </cols>
  <sheetData>
    <row r="1" spans="1:16" ht="12.75" customHeight="1">
      <c r="A1" s="466" t="s">
        <v>612</v>
      </c>
      <c r="M1" s="138"/>
      <c r="N1" s="138"/>
      <c r="O1" s="138"/>
      <c r="P1" s="138"/>
    </row>
    <row r="2" spans="1:16" ht="12.75" customHeight="1">
      <c r="A2" s="720" t="s">
        <v>131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138"/>
      <c r="N2" s="138"/>
      <c r="O2" s="138"/>
      <c r="P2" s="138"/>
    </row>
    <row r="3" spans="1:16" ht="25.5" customHeight="1" thickBot="1">
      <c r="A3" s="785" t="s">
        <v>636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138"/>
      <c r="N3" s="138"/>
      <c r="O3" s="138"/>
      <c r="P3" s="138"/>
    </row>
    <row r="4" spans="1:16" ht="52.5" customHeight="1">
      <c r="A4" s="707" t="s">
        <v>509</v>
      </c>
      <c r="B4" s="621"/>
      <c r="C4" s="701" t="s">
        <v>440</v>
      </c>
      <c r="D4" s="555"/>
      <c r="E4" s="701" t="s">
        <v>2</v>
      </c>
      <c r="F4" s="701"/>
      <c r="G4" s="555"/>
      <c r="H4" s="701" t="s">
        <v>256</v>
      </c>
      <c r="I4" s="701"/>
      <c r="J4" s="555"/>
      <c r="K4" s="701" t="s">
        <v>132</v>
      </c>
      <c r="L4" s="701"/>
      <c r="M4" s="138"/>
      <c r="N4" s="138"/>
      <c r="O4" s="138"/>
      <c r="P4" s="138"/>
    </row>
    <row r="5" spans="1:16" ht="54.75" customHeight="1">
      <c r="A5" s="693"/>
      <c r="B5" s="620"/>
      <c r="C5" s="694"/>
      <c r="D5" s="476"/>
      <c r="E5" s="474" t="s">
        <v>6</v>
      </c>
      <c r="F5" s="475" t="s">
        <v>133</v>
      </c>
      <c r="G5" s="476"/>
      <c r="H5" s="474" t="s">
        <v>6</v>
      </c>
      <c r="I5" s="475" t="s">
        <v>134</v>
      </c>
      <c r="J5" s="476"/>
      <c r="K5" s="474" t="s">
        <v>6</v>
      </c>
      <c r="L5" s="475" t="s">
        <v>135</v>
      </c>
      <c r="M5" s="138"/>
      <c r="N5" s="138"/>
      <c r="O5" s="138"/>
      <c r="P5" s="138"/>
    </row>
    <row r="6" spans="1:16" ht="12.75">
      <c r="A6" s="142"/>
      <c r="B6" s="142"/>
      <c r="C6" s="257"/>
      <c r="D6" s="257"/>
      <c r="E6" s="257"/>
      <c r="F6" s="280"/>
      <c r="G6" s="280"/>
      <c r="H6" s="281"/>
      <c r="I6" s="280"/>
      <c r="J6" s="280"/>
      <c r="K6" s="281"/>
      <c r="L6" s="280"/>
      <c r="M6" s="138"/>
      <c r="N6" s="138"/>
      <c r="O6" s="138"/>
      <c r="P6" s="138"/>
    </row>
    <row r="7" spans="1:16" ht="18.75" customHeight="1">
      <c r="A7" s="209" t="s">
        <v>431</v>
      </c>
      <c r="B7" s="209"/>
      <c r="C7" s="282">
        <v>14971173</v>
      </c>
      <c r="D7" s="282"/>
      <c r="E7" s="282">
        <v>422043</v>
      </c>
      <c r="F7" s="283">
        <f>E7/C7*100</f>
        <v>2.819037626510628</v>
      </c>
      <c r="G7" s="283"/>
      <c r="H7" s="407">
        <v>17302</v>
      </c>
      <c r="I7" s="283">
        <f>H7/C7*1000</f>
        <v>1.1556876672255407</v>
      </c>
      <c r="J7" s="285"/>
      <c r="K7" s="282">
        <v>1215</v>
      </c>
      <c r="L7" s="283">
        <f>K7/C7*10000</f>
        <v>0.8115596553456432</v>
      </c>
      <c r="M7" s="138"/>
      <c r="N7" s="138"/>
      <c r="O7" s="138"/>
      <c r="P7" s="138"/>
    </row>
    <row r="8" spans="1:16" ht="12" customHeight="1">
      <c r="A8" s="209"/>
      <c r="B8" s="209"/>
      <c r="C8" s="282"/>
      <c r="D8" s="282"/>
      <c r="E8" s="282"/>
      <c r="F8" s="283"/>
      <c r="G8" s="283"/>
      <c r="H8" s="282"/>
      <c r="I8" s="283"/>
      <c r="J8" s="285"/>
      <c r="K8" s="282"/>
      <c r="L8" s="283"/>
      <c r="M8" s="138"/>
      <c r="N8" s="138"/>
      <c r="O8" s="138"/>
      <c r="P8" s="138"/>
    </row>
    <row r="9" spans="1:16" ht="21" customHeight="1">
      <c r="A9" s="246" t="s">
        <v>136</v>
      </c>
      <c r="B9" s="212"/>
      <c r="C9" s="288">
        <v>969827</v>
      </c>
      <c r="D9" s="288"/>
      <c r="E9" s="392">
        <v>37193</v>
      </c>
      <c r="F9" s="393">
        <f aca="true" t="shared" si="0" ref="F9:F24">E9/C9*100</f>
        <v>3.835013873608386</v>
      </c>
      <c r="G9" s="393"/>
      <c r="H9" s="392">
        <v>2399</v>
      </c>
      <c r="I9" s="393">
        <f aca="true" t="shared" si="1" ref="I9:I24">H9/C9*1000</f>
        <v>2.4736370507317287</v>
      </c>
      <c r="J9" s="393"/>
      <c r="K9" s="394">
        <v>212</v>
      </c>
      <c r="L9" s="393">
        <f aca="true" t="shared" si="2" ref="L9:L24">K9/C9*10000</f>
        <v>2.1859568768450455</v>
      </c>
      <c r="M9" s="395"/>
      <c r="N9" s="138"/>
      <c r="O9" s="138"/>
      <c r="P9" s="138"/>
    </row>
    <row r="10" spans="1:16" ht="34.5" customHeight="1">
      <c r="A10" s="246" t="s">
        <v>255</v>
      </c>
      <c r="B10" s="212"/>
      <c r="C10" s="288">
        <v>628543</v>
      </c>
      <c r="D10" s="288"/>
      <c r="E10" s="392">
        <v>35919</v>
      </c>
      <c r="F10" s="393">
        <f t="shared" si="0"/>
        <v>5.7146448214362415</v>
      </c>
      <c r="G10" s="393"/>
      <c r="H10" s="392">
        <v>491</v>
      </c>
      <c r="I10" s="393">
        <f t="shared" si="1"/>
        <v>0.7811716939016106</v>
      </c>
      <c r="J10" s="393"/>
      <c r="K10" s="394">
        <v>17</v>
      </c>
      <c r="L10" s="393">
        <f t="shared" si="2"/>
        <v>0.27046677792927454</v>
      </c>
      <c r="M10" s="395"/>
      <c r="N10" s="279"/>
      <c r="O10" s="138"/>
      <c r="P10" s="138"/>
    </row>
    <row r="11" spans="1:16" ht="27" customHeight="1">
      <c r="A11" s="263" t="s">
        <v>137</v>
      </c>
      <c r="B11" s="208"/>
      <c r="C11" s="288">
        <v>1745129</v>
      </c>
      <c r="D11" s="288"/>
      <c r="E11" s="392">
        <v>30433</v>
      </c>
      <c r="F11" s="393">
        <f t="shared" si="0"/>
        <v>1.7438825439265522</v>
      </c>
      <c r="G11" s="393"/>
      <c r="H11" s="392">
        <v>971</v>
      </c>
      <c r="I11" s="393">
        <f t="shared" si="1"/>
        <v>0.556405858821898</v>
      </c>
      <c r="J11" s="393"/>
      <c r="K11" s="394">
        <v>89</v>
      </c>
      <c r="L11" s="393">
        <f t="shared" si="2"/>
        <v>0.5099909519582793</v>
      </c>
      <c r="M11" s="395"/>
      <c r="N11" s="138"/>
      <c r="O11" s="138"/>
      <c r="P11" s="138"/>
    </row>
    <row r="12" spans="1:16" ht="21.75" customHeight="1">
      <c r="A12" s="263" t="s">
        <v>138</v>
      </c>
      <c r="B12" s="208"/>
      <c r="C12" s="288">
        <v>630127</v>
      </c>
      <c r="D12" s="288"/>
      <c r="E12" s="392">
        <v>29587</v>
      </c>
      <c r="F12" s="393">
        <f t="shared" si="0"/>
        <v>4.695402672794532</v>
      </c>
      <c r="G12" s="393"/>
      <c r="H12" s="392">
        <v>769</v>
      </c>
      <c r="I12" s="393">
        <f t="shared" si="1"/>
        <v>1.2203889057285278</v>
      </c>
      <c r="J12" s="393"/>
      <c r="K12" s="394">
        <v>56</v>
      </c>
      <c r="L12" s="393">
        <f t="shared" si="2"/>
        <v>0.8887097362912556</v>
      </c>
      <c r="M12" s="395"/>
      <c r="N12" s="278"/>
      <c r="O12" s="138"/>
      <c r="P12" s="138"/>
    </row>
    <row r="13" spans="1:16" ht="25.5" customHeight="1">
      <c r="A13" s="263" t="s">
        <v>139</v>
      </c>
      <c r="B13" s="208"/>
      <c r="C13" s="288">
        <v>562966</v>
      </c>
      <c r="D13" s="288"/>
      <c r="E13" s="392">
        <v>21620</v>
      </c>
      <c r="F13" s="393">
        <f t="shared" si="0"/>
        <v>3.840374019034897</v>
      </c>
      <c r="G13" s="393"/>
      <c r="H13" s="392">
        <v>1035</v>
      </c>
      <c r="I13" s="393">
        <f t="shared" si="1"/>
        <v>1.8384769240060679</v>
      </c>
      <c r="J13" s="393"/>
      <c r="K13" s="394">
        <v>39</v>
      </c>
      <c r="L13" s="393">
        <f t="shared" si="2"/>
        <v>0.6927594206399676</v>
      </c>
      <c r="M13" s="395"/>
      <c r="N13" s="278"/>
      <c r="O13" s="138"/>
      <c r="P13" s="138"/>
    </row>
    <row r="14" spans="1:16" ht="21" customHeight="1">
      <c r="A14" s="263" t="s">
        <v>140</v>
      </c>
      <c r="B14" s="208"/>
      <c r="C14" s="288">
        <v>479402</v>
      </c>
      <c r="D14" s="288"/>
      <c r="E14" s="392">
        <v>21173</v>
      </c>
      <c r="F14" s="393">
        <f t="shared" si="0"/>
        <v>4.416543944330646</v>
      </c>
      <c r="G14" s="393"/>
      <c r="H14" s="392">
        <v>419</v>
      </c>
      <c r="I14" s="393">
        <f t="shared" si="1"/>
        <v>0.8740055318918152</v>
      </c>
      <c r="J14" s="393"/>
      <c r="K14" s="394">
        <v>16</v>
      </c>
      <c r="L14" s="393">
        <f t="shared" si="2"/>
        <v>0.3337491291233662</v>
      </c>
      <c r="M14" s="395"/>
      <c r="N14" s="278"/>
      <c r="O14" s="138"/>
      <c r="P14" s="138"/>
    </row>
    <row r="15" spans="1:16" ht="24" customHeight="1">
      <c r="A15" s="246" t="s">
        <v>141</v>
      </c>
      <c r="B15" s="246"/>
      <c r="C15" s="288">
        <v>1006630</v>
      </c>
      <c r="D15" s="288"/>
      <c r="E15" s="392">
        <v>16673</v>
      </c>
      <c r="F15" s="393">
        <f t="shared" si="0"/>
        <v>1.6563186076314038</v>
      </c>
      <c r="G15" s="393"/>
      <c r="H15" s="392">
        <v>414</v>
      </c>
      <c r="I15" s="393">
        <f t="shared" si="1"/>
        <v>0.4112732582974877</v>
      </c>
      <c r="J15" s="393"/>
      <c r="K15" s="394">
        <v>69</v>
      </c>
      <c r="L15" s="393">
        <f t="shared" si="2"/>
        <v>0.6854554304958127</v>
      </c>
      <c r="M15" s="395"/>
      <c r="N15" s="278"/>
      <c r="O15" s="138"/>
      <c r="P15" s="138"/>
    </row>
    <row r="16" spans="1:16" ht="21.75" customHeight="1">
      <c r="A16" s="263" t="s">
        <v>143</v>
      </c>
      <c r="B16" s="208"/>
      <c r="C16" s="288">
        <v>333812</v>
      </c>
      <c r="D16" s="288"/>
      <c r="E16" s="392">
        <v>14624</v>
      </c>
      <c r="F16" s="393">
        <f t="shared" si="0"/>
        <v>4.380909014654955</v>
      </c>
      <c r="G16" s="393"/>
      <c r="H16" s="392">
        <v>1066</v>
      </c>
      <c r="I16" s="393">
        <f t="shared" si="1"/>
        <v>3.193414257126766</v>
      </c>
      <c r="J16" s="393"/>
      <c r="K16" s="394">
        <v>20</v>
      </c>
      <c r="L16" s="393">
        <f t="shared" si="2"/>
        <v>0.5991396354834457</v>
      </c>
      <c r="M16" s="395"/>
      <c r="N16" s="278"/>
      <c r="O16" s="138"/>
      <c r="P16" s="138"/>
    </row>
    <row r="17" spans="1:16" ht="21.75" customHeight="1">
      <c r="A17" s="263" t="s">
        <v>513</v>
      </c>
      <c r="B17" s="208"/>
      <c r="C17" s="288">
        <v>412298</v>
      </c>
      <c r="D17" s="288"/>
      <c r="E17" s="392">
        <v>13774</v>
      </c>
      <c r="F17" s="393">
        <f t="shared" si="0"/>
        <v>3.3407874886611144</v>
      </c>
      <c r="G17" s="393"/>
      <c r="H17" s="392">
        <v>955</v>
      </c>
      <c r="I17" s="393">
        <f t="shared" si="1"/>
        <v>2.316285793285439</v>
      </c>
      <c r="J17" s="393"/>
      <c r="K17" s="394">
        <v>164</v>
      </c>
      <c r="L17" s="393">
        <f t="shared" si="2"/>
        <v>3.977705446060859</v>
      </c>
      <c r="M17" s="395"/>
      <c r="N17" s="278"/>
      <c r="O17" s="138"/>
      <c r="P17" s="138"/>
    </row>
    <row r="18" spans="1:16" ht="21.75" customHeight="1">
      <c r="A18" s="263" t="s">
        <v>144</v>
      </c>
      <c r="B18" s="208"/>
      <c r="C18" s="288">
        <v>484582</v>
      </c>
      <c r="D18" s="288"/>
      <c r="E18" s="392">
        <v>13752</v>
      </c>
      <c r="F18" s="393">
        <f t="shared" si="0"/>
        <v>2.8379097861662217</v>
      </c>
      <c r="G18" s="393"/>
      <c r="H18" s="392">
        <v>402</v>
      </c>
      <c r="I18" s="393">
        <f t="shared" si="1"/>
        <v>0.8295809584342795</v>
      </c>
      <c r="J18" s="393"/>
      <c r="K18" s="394">
        <v>26</v>
      </c>
      <c r="L18" s="393">
        <f t="shared" si="2"/>
        <v>0.5365448984898324</v>
      </c>
      <c r="M18" s="395"/>
      <c r="N18" s="278"/>
      <c r="O18" s="138"/>
      <c r="P18" s="138"/>
    </row>
    <row r="19" spans="1:16" ht="21.75" customHeight="1">
      <c r="A19" s="263" t="s">
        <v>541</v>
      </c>
      <c r="B19" s="208"/>
      <c r="C19" s="288">
        <v>400978</v>
      </c>
      <c r="D19" s="288"/>
      <c r="E19" s="392">
        <v>13087</v>
      </c>
      <c r="F19" s="393">
        <f t="shared" si="0"/>
        <v>3.2637700821491458</v>
      </c>
      <c r="G19" s="393"/>
      <c r="H19" s="392">
        <v>626</v>
      </c>
      <c r="I19" s="393">
        <f t="shared" si="1"/>
        <v>1.5611829077904524</v>
      </c>
      <c r="J19" s="393"/>
      <c r="K19" s="394">
        <v>29</v>
      </c>
      <c r="L19" s="393">
        <f t="shared" si="2"/>
        <v>0.7232316984971744</v>
      </c>
      <c r="M19" s="395"/>
      <c r="N19" s="278"/>
      <c r="O19" s="138"/>
      <c r="P19" s="138"/>
    </row>
    <row r="20" spans="1:16" ht="24" customHeight="1">
      <c r="A20" s="246" t="s">
        <v>145</v>
      </c>
      <c r="B20" s="212"/>
      <c r="C20" s="288">
        <v>287342</v>
      </c>
      <c r="D20" s="288"/>
      <c r="E20" s="392">
        <v>11042</v>
      </c>
      <c r="F20" s="393">
        <f t="shared" si="0"/>
        <v>3.842807525527072</v>
      </c>
      <c r="G20" s="393"/>
      <c r="H20" s="392">
        <v>204</v>
      </c>
      <c r="I20" s="393">
        <f t="shared" si="1"/>
        <v>0.7099553841763474</v>
      </c>
      <c r="J20" s="393"/>
      <c r="K20" s="394">
        <v>6</v>
      </c>
      <c r="L20" s="393">
        <f t="shared" si="2"/>
        <v>0.2088104071106904</v>
      </c>
      <c r="M20" s="395"/>
      <c r="N20" s="278"/>
      <c r="O20" s="138"/>
      <c r="P20" s="138"/>
    </row>
    <row r="21" spans="1:16" ht="27.75" customHeight="1">
      <c r="A21" s="313" t="s">
        <v>146</v>
      </c>
      <c r="B21" s="256"/>
      <c r="C21" s="288">
        <v>510243</v>
      </c>
      <c r="D21" s="288"/>
      <c r="E21" s="392">
        <v>10829</v>
      </c>
      <c r="F21" s="393">
        <f t="shared" si="0"/>
        <v>2.122322109269505</v>
      </c>
      <c r="G21" s="393"/>
      <c r="H21" s="392">
        <v>212</v>
      </c>
      <c r="I21" s="393">
        <f t="shared" si="1"/>
        <v>0.4154883065519762</v>
      </c>
      <c r="J21" s="393"/>
      <c r="K21" s="394">
        <v>22</v>
      </c>
      <c r="L21" s="393">
        <f t="shared" si="2"/>
        <v>0.43116711057280555</v>
      </c>
      <c r="M21" s="395"/>
      <c r="N21" s="278"/>
      <c r="O21" s="138"/>
      <c r="P21" s="138"/>
    </row>
    <row r="22" spans="1:16" ht="36" customHeight="1">
      <c r="A22" s="246" t="s">
        <v>514</v>
      </c>
      <c r="B22" s="284"/>
      <c r="C22" s="288">
        <v>536204</v>
      </c>
      <c r="D22" s="288"/>
      <c r="E22" s="392">
        <v>9726</v>
      </c>
      <c r="F22" s="393">
        <f t="shared" si="0"/>
        <v>1.8138618883857636</v>
      </c>
      <c r="G22" s="393"/>
      <c r="H22" s="392">
        <v>517</v>
      </c>
      <c r="I22" s="393">
        <f t="shared" si="1"/>
        <v>0.9641852727693192</v>
      </c>
      <c r="J22" s="393"/>
      <c r="K22" s="394">
        <v>11</v>
      </c>
      <c r="L22" s="393">
        <f t="shared" si="2"/>
        <v>0.2051458027168764</v>
      </c>
      <c r="M22" s="395"/>
      <c r="N22" s="278"/>
      <c r="O22" s="138"/>
      <c r="P22" s="138"/>
    </row>
    <row r="23" spans="1:16" ht="30" customHeight="1">
      <c r="A23" s="246" t="s">
        <v>515</v>
      </c>
      <c r="B23" s="246"/>
      <c r="C23" s="288">
        <v>259538</v>
      </c>
      <c r="D23" s="288"/>
      <c r="E23" s="392">
        <v>9389</v>
      </c>
      <c r="F23" s="393">
        <f t="shared" si="0"/>
        <v>3.6175820111120527</v>
      </c>
      <c r="G23" s="393"/>
      <c r="H23" s="392">
        <v>509</v>
      </c>
      <c r="I23" s="393">
        <f t="shared" si="1"/>
        <v>1.9611771686612367</v>
      </c>
      <c r="J23" s="393"/>
      <c r="K23" s="394">
        <v>16</v>
      </c>
      <c r="L23" s="393">
        <f t="shared" si="2"/>
        <v>0.6164800530172846</v>
      </c>
      <c r="M23" s="395"/>
      <c r="N23" s="278"/>
      <c r="O23" s="138"/>
      <c r="P23" s="138"/>
    </row>
    <row r="24" spans="1:16" ht="39.75" customHeight="1" thickBot="1">
      <c r="A24" s="554" t="s">
        <v>147</v>
      </c>
      <c r="B24" s="554"/>
      <c r="C24" s="613">
        <f>C7-SUM(C9:C23)</f>
        <v>5723552</v>
      </c>
      <c r="D24" s="613"/>
      <c r="E24" s="615">
        <f>E7-SUM(E9:E23)</f>
        <v>133222</v>
      </c>
      <c r="F24" s="618">
        <f t="shared" si="0"/>
        <v>2.327610546737411</v>
      </c>
      <c r="G24" s="618"/>
      <c r="H24" s="615">
        <v>6313</v>
      </c>
      <c r="I24" s="618">
        <f t="shared" si="1"/>
        <v>1.1029863972582061</v>
      </c>
      <c r="J24" s="618"/>
      <c r="K24" s="615">
        <f>K7-SUM(K9:K23)</f>
        <v>423</v>
      </c>
      <c r="L24" s="618">
        <f t="shared" si="2"/>
        <v>0.7390515540000335</v>
      </c>
      <c r="M24" s="278"/>
      <c r="N24" s="278"/>
      <c r="O24" s="138"/>
      <c r="P24" s="138"/>
    </row>
    <row r="25" spans="1:16" s="286" customFormat="1" ht="12">
      <c r="A25" s="602" t="s">
        <v>130</v>
      </c>
      <c r="B25" s="591"/>
      <c r="C25" s="591"/>
      <c r="D25" s="591"/>
      <c r="E25" s="591"/>
      <c r="F25" s="591"/>
      <c r="G25" s="591"/>
      <c r="H25" s="591"/>
      <c r="I25" s="591"/>
      <c r="J25" s="318"/>
      <c r="K25" s="318"/>
      <c r="L25" s="318"/>
      <c r="M25" s="183"/>
      <c r="N25" s="183"/>
      <c r="O25" s="183"/>
      <c r="P25" s="183"/>
    </row>
    <row r="26" spans="1:16" s="26" customFormat="1" ht="12">
      <c r="A26" s="602" t="s">
        <v>148</v>
      </c>
      <c r="B26" s="591"/>
      <c r="C26" s="591"/>
      <c r="D26" s="591"/>
      <c r="E26" s="591"/>
      <c r="F26" s="591"/>
      <c r="G26" s="591"/>
      <c r="H26" s="591"/>
      <c r="I26" s="591"/>
      <c r="J26" s="318"/>
      <c r="K26" s="318"/>
      <c r="L26" s="318"/>
      <c r="M26" s="141"/>
      <c r="N26" s="141"/>
      <c r="O26" s="141"/>
      <c r="P26" s="141"/>
    </row>
    <row r="27" spans="1:16" s="26" customFormat="1" ht="12">
      <c r="A27" s="602" t="s">
        <v>263</v>
      </c>
      <c r="B27" s="616"/>
      <c r="C27" s="616"/>
      <c r="D27" s="616"/>
      <c r="E27" s="616"/>
      <c r="F27" s="616"/>
      <c r="G27" s="616"/>
      <c r="H27" s="616"/>
      <c r="I27" s="616"/>
      <c r="J27" s="353"/>
      <c r="K27" s="353"/>
      <c r="L27" s="353"/>
      <c r="M27" s="353"/>
      <c r="N27" s="353"/>
      <c r="O27" s="353"/>
      <c r="P27" s="353"/>
    </row>
    <row r="28" spans="1:16" s="26" customFormat="1" ht="12">
      <c r="A28" s="602" t="s">
        <v>536</v>
      </c>
      <c r="B28" s="591"/>
      <c r="C28" s="591"/>
      <c r="D28" s="591"/>
      <c r="E28" s="591"/>
      <c r="F28" s="591"/>
      <c r="G28" s="591"/>
      <c r="H28" s="591"/>
      <c r="I28" s="591"/>
      <c r="J28" s="318"/>
      <c r="K28" s="318"/>
      <c r="L28" s="318"/>
      <c r="M28" s="141"/>
      <c r="N28" s="141"/>
      <c r="O28" s="141"/>
      <c r="P28" s="141"/>
    </row>
    <row r="29" spans="1:12" ht="12.75">
      <c r="A29" s="602"/>
      <c r="B29" s="609"/>
      <c r="C29" s="609"/>
      <c r="D29" s="609"/>
      <c r="E29" s="609"/>
      <c r="F29" s="609"/>
      <c r="G29" s="609"/>
      <c r="H29" s="609"/>
      <c r="I29" s="609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3:12" ht="12.75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19"/>
      <c r="D32" s="2"/>
      <c r="E32" s="2"/>
      <c r="F32" s="2"/>
      <c r="G32" s="2"/>
      <c r="H32" s="2"/>
      <c r="I32" s="2"/>
      <c r="J32" s="2"/>
      <c r="K32" s="2"/>
      <c r="L32" s="2"/>
    </row>
    <row r="34" spans="1:2" ht="12.75">
      <c r="A34" s="16"/>
      <c r="B34" s="16"/>
    </row>
    <row r="37" spans="1:2" ht="12.75">
      <c r="A37" s="35"/>
      <c r="B37" s="35"/>
    </row>
    <row r="47" spans="1:2" ht="12.75">
      <c r="A47" s="36"/>
      <c r="B47" s="36"/>
    </row>
  </sheetData>
  <sheetProtection/>
  <mergeCells count="7">
    <mergeCell ref="A2:L2"/>
    <mergeCell ref="A3:L3"/>
    <mergeCell ref="A4:A5"/>
    <mergeCell ref="C4:C5"/>
    <mergeCell ref="E4:F4"/>
    <mergeCell ref="H4:I4"/>
    <mergeCell ref="K4:L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87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zoomScale="95" zoomScaleNormal="95" zoomScalePageLayoutView="0" workbookViewId="0" topLeftCell="A1">
      <selection activeCell="E11" sqref="E11"/>
    </sheetView>
  </sheetViews>
  <sheetFormatPr defaultColWidth="11.421875" defaultRowHeight="12.75"/>
  <cols>
    <col min="1" max="1" width="59.00390625" style="1" customWidth="1"/>
    <col min="2" max="2" width="2.8515625" style="1" customWidth="1"/>
    <col min="3" max="3" width="17.00390625" style="1" customWidth="1"/>
    <col min="4" max="4" width="3.28125" style="1" customWidth="1"/>
    <col min="5" max="5" width="11.28125" style="1" customWidth="1"/>
    <col min="6" max="6" width="18.57421875" style="1" customWidth="1"/>
    <col min="7" max="7" width="2.8515625" style="1" customWidth="1"/>
    <col min="8" max="8" width="14.8515625" style="1" customWidth="1"/>
    <col min="9" max="9" width="17.140625" style="1" customWidth="1"/>
    <col min="10" max="10" width="4.57421875" style="1" customWidth="1"/>
    <col min="11" max="11" width="9.57421875" style="37" customWidth="1"/>
    <col min="12" max="12" width="16.57421875" style="1" customWidth="1"/>
    <col min="13" max="13" width="4.421875" style="1" customWidth="1"/>
    <col min="14" max="14" width="4.00390625" style="1" customWidth="1"/>
    <col min="15" max="15" width="13.57421875" style="1" customWidth="1"/>
    <col min="16" max="16384" width="11.421875" style="1" customWidth="1"/>
  </cols>
  <sheetData>
    <row r="1" spans="1:17" ht="12.75" customHeight="1">
      <c r="A1" s="466" t="s">
        <v>612</v>
      </c>
      <c r="N1" s="138"/>
      <c r="O1" s="138"/>
      <c r="P1" s="138"/>
      <c r="Q1" s="138"/>
    </row>
    <row r="2" spans="1:17" ht="12.75" customHeight="1">
      <c r="A2" s="786" t="s">
        <v>149</v>
      </c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138"/>
      <c r="O2" s="138"/>
      <c r="P2" s="138"/>
      <c r="Q2" s="138"/>
    </row>
    <row r="3" spans="1:17" ht="19.5" customHeight="1" thickBot="1">
      <c r="A3" s="777" t="s">
        <v>637</v>
      </c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138"/>
      <c r="O3" s="138"/>
      <c r="P3" s="138"/>
      <c r="Q3" s="138"/>
    </row>
    <row r="4" spans="1:17" ht="36.75" customHeight="1">
      <c r="A4" s="742" t="s">
        <v>509</v>
      </c>
      <c r="B4" s="742"/>
      <c r="C4" s="740" t="s">
        <v>441</v>
      </c>
      <c r="D4" s="555"/>
      <c r="E4" s="701" t="s">
        <v>4</v>
      </c>
      <c r="F4" s="701"/>
      <c r="G4" s="555"/>
      <c r="H4" s="701" t="s">
        <v>442</v>
      </c>
      <c r="I4" s="701"/>
      <c r="J4" s="555"/>
      <c r="K4" s="701" t="s">
        <v>150</v>
      </c>
      <c r="L4" s="701"/>
      <c r="M4" s="701"/>
      <c r="N4" s="138"/>
      <c r="O4" s="138"/>
      <c r="P4" s="138"/>
      <c r="Q4" s="138"/>
    </row>
    <row r="5" spans="1:17" ht="28.5" customHeight="1">
      <c r="A5" s="784"/>
      <c r="B5" s="784"/>
      <c r="C5" s="741"/>
      <c r="D5" s="476"/>
      <c r="E5" s="557" t="s">
        <v>443</v>
      </c>
      <c r="F5" s="476" t="s">
        <v>9</v>
      </c>
      <c r="G5" s="476"/>
      <c r="H5" s="557" t="s">
        <v>444</v>
      </c>
      <c r="I5" s="476" t="s">
        <v>8</v>
      </c>
      <c r="J5" s="476"/>
      <c r="K5" s="557" t="s">
        <v>6</v>
      </c>
      <c r="L5" s="764" t="s">
        <v>9</v>
      </c>
      <c r="M5" s="764"/>
      <c r="N5" s="138"/>
      <c r="O5" s="138"/>
      <c r="P5" s="138"/>
      <c r="Q5" s="138"/>
    </row>
    <row r="6" spans="1:17" ht="12.75">
      <c r="A6" s="142"/>
      <c r="B6" s="142"/>
      <c r="C6" s="288"/>
      <c r="D6" s="288"/>
      <c r="E6" s="142"/>
      <c r="F6" s="142"/>
      <c r="G6" s="142"/>
      <c r="H6" s="142"/>
      <c r="I6" s="142"/>
      <c r="J6" s="142"/>
      <c r="K6" s="260"/>
      <c r="L6" s="142"/>
      <c r="M6" s="142"/>
      <c r="N6" s="138"/>
      <c r="O6" s="138"/>
      <c r="P6" s="138"/>
      <c r="Q6" s="138"/>
    </row>
    <row r="7" spans="1:17" ht="12.75">
      <c r="A7" s="167" t="s">
        <v>431</v>
      </c>
      <c r="B7" s="167"/>
      <c r="C7" s="282">
        <v>14971173</v>
      </c>
      <c r="D7" s="289"/>
      <c r="E7" s="292">
        <v>4105</v>
      </c>
      <c r="F7" s="380">
        <f>E7/C7*10000</f>
        <v>2.7419361195011236</v>
      </c>
      <c r="H7" s="289">
        <v>7093</v>
      </c>
      <c r="I7" s="380">
        <f>H7/C7*10000</f>
        <v>4.73777171635115</v>
      </c>
      <c r="K7" s="289">
        <v>6</v>
      </c>
      <c r="L7" s="380">
        <f>K7/C7*10000</f>
        <v>0.0040077020017068804</v>
      </c>
      <c r="M7" s="142"/>
      <c r="N7" s="138"/>
      <c r="O7" s="287"/>
      <c r="P7" s="138"/>
      <c r="Q7" s="138"/>
    </row>
    <row r="8" spans="1:17" ht="12.75">
      <c r="A8" s="167"/>
      <c r="B8" s="167"/>
      <c r="C8" s="289"/>
      <c r="D8" s="289"/>
      <c r="E8" s="289"/>
      <c r="F8" s="380"/>
      <c r="G8" s="290"/>
      <c r="H8" s="289"/>
      <c r="I8" s="380"/>
      <c r="J8" s="291"/>
      <c r="K8" s="289"/>
      <c r="L8" s="380"/>
      <c r="M8" s="142"/>
      <c r="N8" s="138"/>
      <c r="O8" s="287"/>
      <c r="P8" s="138"/>
      <c r="Q8" s="138"/>
    </row>
    <row r="9" spans="1:17" ht="23.25" customHeight="1">
      <c r="A9" s="374" t="s">
        <v>151</v>
      </c>
      <c r="B9" s="212"/>
      <c r="C9" s="288">
        <v>53609</v>
      </c>
      <c r="D9" s="288"/>
      <c r="E9" s="392">
        <v>573</v>
      </c>
      <c r="F9" s="380">
        <f aca="true" t="shared" si="0" ref="F9:F24">E9/C9*10000</f>
        <v>106.88503796004402</v>
      </c>
      <c r="G9" s="393"/>
      <c r="H9" s="419">
        <v>1528</v>
      </c>
      <c r="I9" s="380">
        <f aca="true" t="shared" si="1" ref="I9:I23">H9/C9*10000</f>
        <v>285.0267678934507</v>
      </c>
      <c r="J9" s="393"/>
      <c r="K9" s="419"/>
      <c r="L9" s="380"/>
      <c r="M9" s="142"/>
      <c r="N9" s="138"/>
      <c r="O9" s="287"/>
      <c r="P9" s="138"/>
      <c r="Q9" s="138"/>
    </row>
    <row r="10" spans="1:17" ht="30.75" customHeight="1">
      <c r="A10" s="374" t="s">
        <v>514</v>
      </c>
      <c r="B10" s="212"/>
      <c r="C10" s="288">
        <v>536204</v>
      </c>
      <c r="D10" s="288"/>
      <c r="E10" s="392">
        <v>363</v>
      </c>
      <c r="F10" s="380">
        <f t="shared" si="0"/>
        <v>6.769811489656922</v>
      </c>
      <c r="G10" s="393"/>
      <c r="H10" s="419">
        <v>463</v>
      </c>
      <c r="I10" s="380">
        <f t="shared" si="1"/>
        <v>8.634773332537616</v>
      </c>
      <c r="J10" s="393"/>
      <c r="K10" s="419"/>
      <c r="L10" s="380"/>
      <c r="M10" s="180"/>
      <c r="N10" s="138"/>
      <c r="O10" s="287"/>
      <c r="P10" s="138"/>
      <c r="Q10" s="138"/>
    </row>
    <row r="11" spans="1:17" ht="18.75" customHeight="1">
      <c r="A11" s="374" t="s">
        <v>152</v>
      </c>
      <c r="B11" s="208"/>
      <c r="C11" s="288">
        <v>80479</v>
      </c>
      <c r="D11" s="288"/>
      <c r="E11" s="392">
        <v>295</v>
      </c>
      <c r="F11" s="380">
        <f t="shared" si="0"/>
        <v>36.655525043800246</v>
      </c>
      <c r="G11" s="393"/>
      <c r="H11" s="419">
        <v>996</v>
      </c>
      <c r="I11" s="380">
        <f t="shared" si="1"/>
        <v>123.75899302923744</v>
      </c>
      <c r="J11" s="393"/>
      <c r="K11" s="419"/>
      <c r="L11" s="380"/>
      <c r="M11" s="180"/>
      <c r="N11" s="138"/>
      <c r="O11" s="287"/>
      <c r="P11" s="138"/>
      <c r="Q11" s="138"/>
    </row>
    <row r="12" spans="1:17" ht="21.75" customHeight="1">
      <c r="A12" s="374" t="s">
        <v>142</v>
      </c>
      <c r="B12" s="208"/>
      <c r="C12" s="288">
        <v>412298</v>
      </c>
      <c r="D12" s="288"/>
      <c r="E12" s="392">
        <v>254</v>
      </c>
      <c r="F12" s="380">
        <f t="shared" si="0"/>
        <v>6.1605925810942574</v>
      </c>
      <c r="G12" s="393"/>
      <c r="H12" s="419">
        <v>411</v>
      </c>
      <c r="I12" s="380">
        <f t="shared" si="1"/>
        <v>9.968517916652518</v>
      </c>
      <c r="J12" s="393"/>
      <c r="K12" s="419"/>
      <c r="L12" s="380"/>
      <c r="M12" s="142"/>
      <c r="N12" s="138"/>
      <c r="O12" s="287"/>
      <c r="P12" s="138"/>
      <c r="Q12" s="138"/>
    </row>
    <row r="13" spans="1:17" ht="24.75" customHeight="1">
      <c r="A13" s="374" t="s">
        <v>516</v>
      </c>
      <c r="B13" s="208"/>
      <c r="C13" s="288">
        <v>126974</v>
      </c>
      <c r="D13" s="288"/>
      <c r="E13" s="392">
        <v>191</v>
      </c>
      <c r="F13" s="380">
        <f t="shared" si="0"/>
        <v>15.04244963535842</v>
      </c>
      <c r="G13" s="393"/>
      <c r="H13" s="419">
        <v>241</v>
      </c>
      <c r="I13" s="380">
        <f t="shared" si="1"/>
        <v>18.980263676028162</v>
      </c>
      <c r="J13" s="393"/>
      <c r="K13" s="419">
        <v>1</v>
      </c>
      <c r="L13" s="380">
        <f aca="true" t="shared" si="2" ref="L13:L20">K13/C13*10000</f>
        <v>0.07875628081339488</v>
      </c>
      <c r="M13" s="180"/>
      <c r="N13" s="138"/>
      <c r="O13" s="287"/>
      <c r="P13" s="138"/>
      <c r="Q13" s="138"/>
    </row>
    <row r="14" spans="1:17" ht="35.25" customHeight="1">
      <c r="A14" s="374" t="s">
        <v>517</v>
      </c>
      <c r="B14" s="208"/>
      <c r="C14" s="288">
        <v>292403</v>
      </c>
      <c r="D14" s="288"/>
      <c r="E14" s="392">
        <v>181</v>
      </c>
      <c r="F14" s="380">
        <f t="shared" si="0"/>
        <v>6.190086969011946</v>
      </c>
      <c r="G14" s="393"/>
      <c r="H14" s="419">
        <v>63</v>
      </c>
      <c r="I14" s="380">
        <f t="shared" si="1"/>
        <v>2.15456065772239</v>
      </c>
      <c r="J14" s="393"/>
      <c r="K14" s="419"/>
      <c r="L14" s="380"/>
      <c r="M14" s="142"/>
      <c r="N14" s="138"/>
      <c r="O14" s="287"/>
      <c r="P14" s="138"/>
      <c r="Q14" s="138"/>
    </row>
    <row r="15" spans="1:17" ht="36.75" customHeight="1">
      <c r="A15" s="374" t="s">
        <v>518</v>
      </c>
      <c r="B15" s="246"/>
      <c r="C15" s="288">
        <v>39818</v>
      </c>
      <c r="D15" s="288"/>
      <c r="E15" s="392">
        <v>165</v>
      </c>
      <c r="F15" s="380">
        <f t="shared" si="0"/>
        <v>41.43854538148576</v>
      </c>
      <c r="G15" s="393"/>
      <c r="H15" s="419">
        <v>816</v>
      </c>
      <c r="I15" s="380">
        <f t="shared" si="1"/>
        <v>204.93244261389322</v>
      </c>
      <c r="J15" s="393"/>
      <c r="K15" s="419"/>
      <c r="L15" s="380"/>
      <c r="M15" s="142"/>
      <c r="N15" s="138"/>
      <c r="O15" s="287"/>
      <c r="P15" s="138"/>
      <c r="Q15" s="138"/>
    </row>
    <row r="16" spans="1:17" ht="21" customHeight="1">
      <c r="A16" s="374" t="s">
        <v>519</v>
      </c>
      <c r="B16" s="208"/>
      <c r="C16" s="288">
        <v>333812</v>
      </c>
      <c r="D16" s="288"/>
      <c r="E16" s="392">
        <v>165</v>
      </c>
      <c r="F16" s="380">
        <f t="shared" si="0"/>
        <v>4.9429019927384275</v>
      </c>
      <c r="G16" s="393"/>
      <c r="H16" s="419">
        <v>404</v>
      </c>
      <c r="I16" s="380">
        <f t="shared" si="1"/>
        <v>12.102620636765606</v>
      </c>
      <c r="J16" s="393"/>
      <c r="K16" s="419"/>
      <c r="L16" s="380"/>
      <c r="M16" s="142"/>
      <c r="N16" s="138"/>
      <c r="O16" s="287"/>
      <c r="P16" s="138"/>
      <c r="Q16" s="138"/>
    </row>
    <row r="17" spans="1:17" ht="22.5" customHeight="1">
      <c r="A17" s="374" t="s">
        <v>515</v>
      </c>
      <c r="B17" s="208"/>
      <c r="C17" s="288">
        <v>259538</v>
      </c>
      <c r="D17" s="288"/>
      <c r="E17" s="392">
        <v>156</v>
      </c>
      <c r="F17" s="380">
        <f t="shared" si="0"/>
        <v>6.010680516918525</v>
      </c>
      <c r="G17" s="393"/>
      <c r="H17" s="419">
        <v>141</v>
      </c>
      <c r="I17" s="380">
        <f t="shared" si="1"/>
        <v>5.43273046721482</v>
      </c>
      <c r="J17" s="393"/>
      <c r="K17" s="419">
        <v>1</v>
      </c>
      <c r="L17" s="380">
        <f t="shared" si="2"/>
        <v>0.03853000331358029</v>
      </c>
      <c r="M17" s="142"/>
      <c r="N17" s="138"/>
      <c r="O17" s="287"/>
      <c r="P17" s="138"/>
      <c r="Q17" s="138"/>
    </row>
    <row r="18" spans="1:17" ht="21.75" customHeight="1">
      <c r="A18" s="374" t="s">
        <v>520</v>
      </c>
      <c r="B18" s="208"/>
      <c r="C18" s="288">
        <v>969827</v>
      </c>
      <c r="D18" s="288"/>
      <c r="E18" s="392">
        <v>136</v>
      </c>
      <c r="F18" s="380">
        <f t="shared" si="0"/>
        <v>1.4023119587307837</v>
      </c>
      <c r="G18" s="393"/>
      <c r="H18" s="419">
        <v>253</v>
      </c>
      <c r="I18" s="380">
        <f t="shared" si="1"/>
        <v>2.6087126879330027</v>
      </c>
      <c r="J18" s="393"/>
      <c r="K18" s="419">
        <v>2</v>
      </c>
      <c r="L18" s="380">
        <f t="shared" si="2"/>
        <v>0.02062223468721741</v>
      </c>
      <c r="M18" s="142"/>
      <c r="N18" s="138"/>
      <c r="O18" s="287"/>
      <c r="P18" s="138"/>
      <c r="Q18" s="138"/>
    </row>
    <row r="19" spans="1:17" ht="21.75" customHeight="1">
      <c r="A19" s="374" t="s">
        <v>137</v>
      </c>
      <c r="B19" s="208"/>
      <c r="C19" s="288">
        <v>1745129</v>
      </c>
      <c r="D19" s="288"/>
      <c r="E19" s="392">
        <v>124</v>
      </c>
      <c r="F19" s="380">
        <f t="shared" si="0"/>
        <v>0.7105491914924341</v>
      </c>
      <c r="G19" s="393"/>
      <c r="H19" s="419">
        <v>162</v>
      </c>
      <c r="I19" s="380">
        <f t="shared" si="1"/>
        <v>0.9282981372723735</v>
      </c>
      <c r="J19" s="393"/>
      <c r="K19" s="419"/>
      <c r="L19" s="380"/>
      <c r="M19" s="142"/>
      <c r="N19" s="138"/>
      <c r="O19" s="287"/>
      <c r="P19" s="138"/>
      <c r="Q19" s="138"/>
    </row>
    <row r="20" spans="1:17" ht="21" customHeight="1">
      <c r="A20" s="374" t="s">
        <v>521</v>
      </c>
      <c r="B20" s="212"/>
      <c r="C20" s="288">
        <v>1006630</v>
      </c>
      <c r="D20" s="288"/>
      <c r="E20" s="392">
        <v>111</v>
      </c>
      <c r="F20" s="380">
        <f t="shared" si="0"/>
        <v>1.1026891707976119</v>
      </c>
      <c r="G20" s="393"/>
      <c r="H20" s="419">
        <v>54</v>
      </c>
      <c r="I20" s="380">
        <f t="shared" si="1"/>
        <v>0.5364433803880274</v>
      </c>
      <c r="J20" s="393"/>
      <c r="K20" s="419">
        <v>1</v>
      </c>
      <c r="L20" s="380">
        <f t="shared" si="2"/>
        <v>0.009934136673852359</v>
      </c>
      <c r="M20" s="142"/>
      <c r="N20" s="138"/>
      <c r="O20" s="287"/>
      <c r="P20" s="138"/>
      <c r="Q20" s="138"/>
    </row>
    <row r="21" spans="1:17" ht="21" customHeight="1">
      <c r="A21" s="379" t="s">
        <v>522</v>
      </c>
      <c r="B21" s="256"/>
      <c r="C21" s="288">
        <v>562966</v>
      </c>
      <c r="D21" s="288"/>
      <c r="E21" s="392">
        <v>111</v>
      </c>
      <c r="F21" s="380">
        <f t="shared" si="0"/>
        <v>1.971699889513754</v>
      </c>
      <c r="G21" s="393"/>
      <c r="H21" s="419">
        <v>71</v>
      </c>
      <c r="I21" s="380">
        <f t="shared" si="1"/>
        <v>1.2611774068060948</v>
      </c>
      <c r="J21" s="393"/>
      <c r="K21" s="419"/>
      <c r="L21" s="380"/>
      <c r="M21" s="142"/>
      <c r="N21" s="138"/>
      <c r="O21" s="287"/>
      <c r="P21" s="138"/>
      <c r="Q21" s="138"/>
    </row>
    <row r="22" spans="1:17" ht="18.75" customHeight="1">
      <c r="A22" s="374" t="s">
        <v>524</v>
      </c>
      <c r="B22" s="284"/>
      <c r="C22" s="288">
        <v>104803</v>
      </c>
      <c r="D22" s="288"/>
      <c r="E22" s="392">
        <v>108</v>
      </c>
      <c r="F22" s="380">
        <f t="shared" si="0"/>
        <v>10.305048519603448</v>
      </c>
      <c r="G22" s="393"/>
      <c r="H22" s="419">
        <v>119</v>
      </c>
      <c r="I22" s="380">
        <f t="shared" si="1"/>
        <v>11.354636794748242</v>
      </c>
      <c r="J22" s="393"/>
      <c r="K22" s="419"/>
      <c r="L22" s="283"/>
      <c r="M22" s="142"/>
      <c r="N22" s="138"/>
      <c r="O22" s="287"/>
      <c r="P22" s="138"/>
      <c r="Q22" s="138"/>
    </row>
    <row r="23" spans="1:17" ht="21" customHeight="1">
      <c r="A23" s="374" t="s">
        <v>153</v>
      </c>
      <c r="B23" s="246"/>
      <c r="C23" s="288">
        <v>233802</v>
      </c>
      <c r="D23" s="288"/>
      <c r="E23" s="392">
        <v>107</v>
      </c>
      <c r="F23" s="380">
        <f t="shared" si="0"/>
        <v>4.576522014354026</v>
      </c>
      <c r="G23" s="393"/>
      <c r="H23" s="419">
        <v>96</v>
      </c>
      <c r="I23" s="380">
        <f t="shared" si="1"/>
        <v>4.106038442784921</v>
      </c>
      <c r="J23" s="393"/>
      <c r="K23" s="419"/>
      <c r="L23" s="283"/>
      <c r="M23" s="180"/>
      <c r="N23" s="138"/>
      <c r="O23" s="287"/>
      <c r="P23" s="138"/>
      <c r="Q23" s="138"/>
    </row>
    <row r="24" spans="1:17" ht="26.25" customHeight="1" thickBot="1">
      <c r="A24" s="554" t="s">
        <v>154</v>
      </c>
      <c r="B24" s="554"/>
      <c r="C24" s="613">
        <f>C7-SUM(C9:C23)</f>
        <v>8212881</v>
      </c>
      <c r="D24" s="613"/>
      <c r="E24" s="615">
        <f>E7-SUM(E9:E23)</f>
        <v>1065</v>
      </c>
      <c r="F24" s="622">
        <f t="shared" si="0"/>
        <v>1.296743493543861</v>
      </c>
      <c r="G24" s="618"/>
      <c r="H24" s="623">
        <v>1275</v>
      </c>
      <c r="I24" s="622">
        <f>H24/C24*10000</f>
        <v>1.5524393936792704</v>
      </c>
      <c r="J24" s="618"/>
      <c r="K24" s="623">
        <v>1</v>
      </c>
      <c r="L24" s="622">
        <f>K24/C24*10000</f>
        <v>0.0012175995244543298</v>
      </c>
      <c r="M24" s="142"/>
      <c r="N24" s="138"/>
      <c r="O24" s="287"/>
      <c r="P24" s="138"/>
      <c r="Q24" s="138"/>
    </row>
    <row r="25" spans="1:17" s="26" customFormat="1" ht="12">
      <c r="A25" s="591" t="s">
        <v>130</v>
      </c>
      <c r="B25" s="591"/>
      <c r="C25" s="591"/>
      <c r="D25" s="591"/>
      <c r="E25" s="591"/>
      <c r="F25" s="591"/>
      <c r="G25" s="591"/>
      <c r="H25" s="591"/>
      <c r="I25" s="318"/>
      <c r="J25" s="318"/>
      <c r="K25" s="318"/>
      <c r="L25" s="318"/>
      <c r="M25" s="318"/>
      <c r="N25" s="141"/>
      <c r="O25" s="141"/>
      <c r="P25" s="141"/>
      <c r="Q25" s="141"/>
    </row>
    <row r="26" spans="1:17" s="26" customFormat="1" ht="12" customHeight="1">
      <c r="A26" s="616" t="s">
        <v>262</v>
      </c>
      <c r="B26" s="616"/>
      <c r="C26" s="616"/>
      <c r="D26" s="616"/>
      <c r="E26" s="616"/>
      <c r="F26" s="616"/>
      <c r="G26" s="616"/>
      <c r="H26" s="616"/>
      <c r="I26" s="353"/>
      <c r="J26" s="353"/>
      <c r="K26" s="353"/>
      <c r="L26" s="353"/>
      <c r="M26" s="353"/>
      <c r="N26" s="353"/>
      <c r="O26" s="353"/>
      <c r="P26" s="353"/>
      <c r="Q26" s="353"/>
    </row>
    <row r="27" spans="1:17" s="26" customFormat="1" ht="12">
      <c r="A27" s="591" t="s">
        <v>155</v>
      </c>
      <c r="B27" s="591"/>
      <c r="C27" s="591"/>
      <c r="D27" s="591"/>
      <c r="E27" s="591"/>
      <c r="F27" s="591"/>
      <c r="G27" s="591"/>
      <c r="H27" s="591"/>
      <c r="I27" s="318"/>
      <c r="J27" s="318"/>
      <c r="K27" s="318"/>
      <c r="L27" s="318"/>
      <c r="M27" s="318"/>
      <c r="N27" s="141"/>
      <c r="O27" s="141"/>
      <c r="P27" s="141"/>
      <c r="Q27" s="141"/>
    </row>
    <row r="28" spans="1:17" s="26" customFormat="1" ht="12">
      <c r="A28" s="591" t="s">
        <v>156</v>
      </c>
      <c r="B28" s="591"/>
      <c r="C28" s="591"/>
      <c r="D28" s="591"/>
      <c r="E28" s="591"/>
      <c r="F28" s="591"/>
      <c r="G28" s="591"/>
      <c r="H28" s="591"/>
      <c r="I28" s="318"/>
      <c r="J28" s="318"/>
      <c r="K28" s="318"/>
      <c r="L28" s="318"/>
      <c r="M28" s="318"/>
      <c r="N28" s="141"/>
      <c r="O28" s="141"/>
      <c r="P28" s="141"/>
      <c r="Q28" s="141"/>
    </row>
    <row r="29" spans="1:17" s="26" customFormat="1" ht="12">
      <c r="A29" s="591" t="s">
        <v>157</v>
      </c>
      <c r="B29" s="591"/>
      <c r="C29" s="591"/>
      <c r="D29" s="591"/>
      <c r="E29" s="591"/>
      <c r="F29" s="591"/>
      <c r="G29" s="591"/>
      <c r="H29" s="591"/>
      <c r="I29" s="318"/>
      <c r="J29" s="318"/>
      <c r="K29" s="318"/>
      <c r="L29" s="318"/>
      <c r="M29" s="318"/>
      <c r="N29" s="141"/>
      <c r="O29" s="141"/>
      <c r="P29" s="141"/>
      <c r="Q29" s="141"/>
    </row>
    <row r="30" spans="1:17" s="26" customFormat="1" ht="12">
      <c r="A30" s="591" t="s">
        <v>536</v>
      </c>
      <c r="B30" s="591"/>
      <c r="C30" s="591"/>
      <c r="D30" s="591"/>
      <c r="E30" s="591"/>
      <c r="F30" s="591"/>
      <c r="G30" s="591"/>
      <c r="H30" s="591"/>
      <c r="I30" s="318"/>
      <c r="J30" s="318"/>
      <c r="K30" s="318"/>
      <c r="L30" s="318"/>
      <c r="M30" s="318"/>
      <c r="N30" s="141"/>
      <c r="O30" s="141"/>
      <c r="P30" s="141"/>
      <c r="Q30" s="141"/>
    </row>
    <row r="31" spans="1:13" ht="12.75">
      <c r="A31" s="609"/>
      <c r="B31" s="609"/>
      <c r="C31" s="609"/>
      <c r="D31" s="609"/>
      <c r="E31" s="609"/>
      <c r="F31" s="609"/>
      <c r="G31" s="609"/>
      <c r="H31" s="15"/>
      <c r="I31" s="2"/>
      <c r="J31" s="2"/>
      <c r="K31" s="38"/>
      <c r="L31" s="2"/>
      <c r="M31" s="2"/>
    </row>
  </sheetData>
  <sheetProtection/>
  <mergeCells count="9">
    <mergeCell ref="A2:M2"/>
    <mergeCell ref="A3:M3"/>
    <mergeCell ref="A4:A5"/>
    <mergeCell ref="B4:B5"/>
    <mergeCell ref="C4:C5"/>
    <mergeCell ref="E4:F4"/>
    <mergeCell ref="H4:I4"/>
    <mergeCell ref="K4:M4"/>
    <mergeCell ref="L5:M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"/>
  <sheetViews>
    <sheetView showGridLines="0" zoomScale="95" zoomScaleNormal="95" zoomScaleSheetLayoutView="52" zoomScalePageLayoutView="0" workbookViewId="0" topLeftCell="A1">
      <selection activeCell="A1" sqref="A1"/>
    </sheetView>
  </sheetViews>
  <sheetFormatPr defaultColWidth="11.421875" defaultRowHeight="12.75"/>
  <cols>
    <col min="1" max="1" width="4.7109375" style="1" customWidth="1"/>
    <col min="2" max="2" width="71.7109375" style="1" customWidth="1"/>
    <col min="3" max="3" width="3.140625" style="1" customWidth="1"/>
    <col min="4" max="4" width="3.57421875" style="1" customWidth="1"/>
    <col min="5" max="5" width="17.7109375" style="1" customWidth="1"/>
    <col min="6" max="6" width="18.140625" style="1" customWidth="1"/>
    <col min="7" max="10" width="17.7109375" style="1" customWidth="1"/>
    <col min="11" max="16384" width="11.421875" style="1" customWidth="1"/>
  </cols>
  <sheetData>
    <row r="1" ht="12.75">
      <c r="A1" s="466" t="s">
        <v>612</v>
      </c>
    </row>
    <row r="2" spans="1:10" ht="12.75">
      <c r="A2" s="705" t="s">
        <v>158</v>
      </c>
      <c r="B2" s="705"/>
      <c r="C2" s="705"/>
      <c r="D2" s="705"/>
      <c r="E2" s="705"/>
      <c r="F2" s="705"/>
      <c r="G2" s="705"/>
      <c r="H2" s="705"/>
      <c r="I2" s="705"/>
      <c r="J2" s="705"/>
    </row>
    <row r="3" spans="1:10" s="12" customFormat="1" ht="19.5" customHeight="1" thickBot="1">
      <c r="A3" s="733" t="s">
        <v>477</v>
      </c>
      <c r="B3" s="733"/>
      <c r="C3" s="733"/>
      <c r="D3" s="733"/>
      <c r="E3" s="733"/>
      <c r="F3" s="733"/>
      <c r="G3" s="733"/>
      <c r="H3" s="733"/>
      <c r="I3" s="733"/>
      <c r="J3" s="733"/>
    </row>
    <row r="4" spans="1:10" ht="41.25" customHeight="1">
      <c r="A4" s="703" t="s">
        <v>445</v>
      </c>
      <c r="B4" s="703"/>
      <c r="C4" s="703"/>
      <c r="D4" s="546"/>
      <c r="E4" s="626">
        <v>2006</v>
      </c>
      <c r="F4" s="626">
        <v>2007</v>
      </c>
      <c r="G4" s="626">
        <v>2008</v>
      </c>
      <c r="H4" s="626">
        <v>2009</v>
      </c>
      <c r="I4" s="626">
        <v>2010</v>
      </c>
      <c r="J4" s="626">
        <v>2011</v>
      </c>
    </row>
    <row r="5" spans="1:10" ht="12.75">
      <c r="A5" s="142"/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4.25">
      <c r="A6" s="142"/>
      <c r="B6" s="150" t="s">
        <v>446</v>
      </c>
      <c r="C6" s="142"/>
      <c r="D6" s="142"/>
      <c r="E6" s="294">
        <v>810180.9166666666</v>
      </c>
      <c r="F6" s="294">
        <v>823999</v>
      </c>
      <c r="G6" s="294">
        <v>833071.6666666667</v>
      </c>
      <c r="H6" s="294">
        <v>825159</v>
      </c>
      <c r="I6" s="294">
        <v>829500</v>
      </c>
      <c r="J6" s="294">
        <v>821572</v>
      </c>
    </row>
    <row r="7" spans="1:15" ht="36.75" customHeight="1">
      <c r="A7" s="142"/>
      <c r="B7" s="295" t="s">
        <v>447</v>
      </c>
      <c r="C7" s="142"/>
      <c r="D7" s="142"/>
      <c r="E7" s="294">
        <v>13578346</v>
      </c>
      <c r="F7" s="294">
        <v>14424178.36</v>
      </c>
      <c r="G7" s="294">
        <v>14260309.445833331</v>
      </c>
      <c r="H7" s="294">
        <v>13814544</v>
      </c>
      <c r="I7" s="294">
        <v>14342126</v>
      </c>
      <c r="J7" s="294">
        <v>14971173</v>
      </c>
      <c r="L7" s="39"/>
      <c r="N7" s="39"/>
      <c r="O7" s="40"/>
    </row>
    <row r="8" spans="1:15" ht="11.25" customHeight="1">
      <c r="A8" s="142"/>
      <c r="B8" s="142"/>
      <c r="C8" s="142"/>
      <c r="D8" s="142"/>
      <c r="E8" s="294"/>
      <c r="F8" s="294"/>
      <c r="G8" s="294"/>
      <c r="H8" s="294"/>
      <c r="I8" s="294"/>
      <c r="J8" s="294"/>
      <c r="L8" s="41"/>
      <c r="N8" s="39"/>
      <c r="O8" s="40"/>
    </row>
    <row r="9" spans="1:10" ht="12.75">
      <c r="A9" s="142"/>
      <c r="B9" s="150" t="s">
        <v>448</v>
      </c>
      <c r="C9" s="142"/>
      <c r="D9" s="142"/>
      <c r="E9" s="294">
        <v>387827</v>
      </c>
      <c r="F9" s="294">
        <v>450102</v>
      </c>
      <c r="G9" s="294">
        <v>506934</v>
      </c>
      <c r="H9" s="294">
        <v>489787</v>
      </c>
      <c r="I9" s="294">
        <f>I11+I12+I13</f>
        <v>506528</v>
      </c>
      <c r="J9" s="294">
        <f>J11+J12+J13</f>
        <v>536322</v>
      </c>
    </row>
    <row r="10" spans="1:10" ht="6.75" customHeight="1">
      <c r="A10" s="142"/>
      <c r="B10" s="142"/>
      <c r="C10" s="142"/>
      <c r="D10" s="142"/>
      <c r="E10" s="294"/>
      <c r="F10" s="294"/>
      <c r="G10" s="294"/>
      <c r="H10" s="294"/>
      <c r="I10" s="294"/>
      <c r="J10" s="294"/>
    </row>
    <row r="11" spans="1:19" ht="12.75">
      <c r="A11" s="142"/>
      <c r="B11" s="296" t="s">
        <v>2</v>
      </c>
      <c r="C11" s="142"/>
      <c r="D11" s="142"/>
      <c r="E11" s="294">
        <v>309539</v>
      </c>
      <c r="F11" s="294">
        <v>361244</v>
      </c>
      <c r="G11" s="294">
        <v>411179</v>
      </c>
      <c r="H11" s="294">
        <v>395024</v>
      </c>
      <c r="I11" s="294">
        <v>403336</v>
      </c>
      <c r="J11" s="294">
        <v>422043</v>
      </c>
      <c r="K11" s="42"/>
      <c r="L11" s="42"/>
      <c r="M11" s="42"/>
      <c r="N11" s="42"/>
      <c r="O11" s="42"/>
      <c r="P11" s="42"/>
      <c r="Q11" s="42"/>
      <c r="R11" s="42"/>
      <c r="S11" s="42"/>
    </row>
    <row r="12" spans="1:10" ht="12.75">
      <c r="A12" s="142"/>
      <c r="B12" s="296" t="s">
        <v>3</v>
      </c>
      <c r="C12" s="142"/>
      <c r="D12" s="142"/>
      <c r="E12" s="294">
        <v>73573</v>
      </c>
      <c r="F12" s="294">
        <v>86167</v>
      </c>
      <c r="G12" s="294">
        <v>92074</v>
      </c>
      <c r="H12" s="294">
        <v>90662</v>
      </c>
      <c r="I12" s="294">
        <v>99726</v>
      </c>
      <c r="J12" s="294">
        <v>110174</v>
      </c>
    </row>
    <row r="13" spans="1:10" ht="12.75">
      <c r="A13" s="142"/>
      <c r="B13" s="296" t="s">
        <v>4</v>
      </c>
      <c r="C13" s="142"/>
      <c r="D13" s="142"/>
      <c r="E13" s="294">
        <v>4715</v>
      </c>
      <c r="F13" s="294">
        <v>2691</v>
      </c>
      <c r="G13" s="294">
        <v>3681</v>
      </c>
      <c r="H13" s="294">
        <v>4101</v>
      </c>
      <c r="I13" s="294">
        <v>3466</v>
      </c>
      <c r="J13" s="294">
        <v>4105</v>
      </c>
    </row>
    <row r="14" spans="1:10" ht="12.75">
      <c r="A14" s="142"/>
      <c r="B14" s="296" t="s">
        <v>5</v>
      </c>
      <c r="C14" s="142"/>
      <c r="D14" s="142"/>
      <c r="E14" s="294">
        <v>314254</v>
      </c>
      <c r="F14" s="294">
        <v>363935</v>
      </c>
      <c r="G14" s="294">
        <v>414860</v>
      </c>
      <c r="H14" s="294">
        <v>399125</v>
      </c>
      <c r="I14" s="294">
        <f>I11+I13</f>
        <v>406802</v>
      </c>
      <c r="J14" s="294">
        <v>426148</v>
      </c>
    </row>
    <row r="15" spans="1:10" ht="12.75" customHeight="1">
      <c r="A15" s="142"/>
      <c r="B15" s="142"/>
      <c r="C15" s="142"/>
      <c r="D15" s="142"/>
      <c r="E15" s="294"/>
      <c r="F15" s="294"/>
      <c r="G15" s="294"/>
      <c r="H15" s="294"/>
      <c r="I15" s="294"/>
      <c r="J15" s="294"/>
    </row>
    <row r="16" spans="1:10" ht="14.25">
      <c r="A16" s="142"/>
      <c r="B16" s="150" t="s">
        <v>449</v>
      </c>
      <c r="C16" s="142"/>
      <c r="D16" s="142"/>
      <c r="E16" s="294">
        <v>19327</v>
      </c>
      <c r="F16" s="294">
        <v>17642</v>
      </c>
      <c r="G16" s="294">
        <v>18999</v>
      </c>
      <c r="H16" s="294">
        <v>20477</v>
      </c>
      <c r="I16" s="294">
        <f>SUM(I18:I20)</f>
        <v>24459</v>
      </c>
      <c r="J16" s="294">
        <v>26916</v>
      </c>
    </row>
    <row r="17" spans="1:9" ht="6.75" customHeight="1">
      <c r="A17" s="142"/>
      <c r="B17" s="142"/>
      <c r="C17" s="142"/>
      <c r="D17" s="142"/>
      <c r="E17" s="294"/>
      <c r="F17" s="294"/>
      <c r="G17" s="294"/>
      <c r="H17" s="294"/>
      <c r="I17" s="294"/>
    </row>
    <row r="18" spans="1:10" ht="12.75">
      <c r="A18" s="142"/>
      <c r="B18" s="296" t="s">
        <v>2</v>
      </c>
      <c r="C18" s="142"/>
      <c r="D18" s="142"/>
      <c r="E18" s="294">
        <v>12555</v>
      </c>
      <c r="F18" s="294">
        <v>12094</v>
      </c>
      <c r="G18" s="294">
        <v>13603</v>
      </c>
      <c r="H18" s="294">
        <v>14530</v>
      </c>
      <c r="I18" s="294">
        <v>15538</v>
      </c>
      <c r="J18" s="294">
        <v>17302</v>
      </c>
    </row>
    <row r="19" spans="1:10" ht="12.75">
      <c r="A19" s="142"/>
      <c r="B19" s="296" t="s">
        <v>3</v>
      </c>
      <c r="C19" s="142"/>
      <c r="D19" s="142"/>
      <c r="E19" s="294">
        <v>1187</v>
      </c>
      <c r="F19" s="294">
        <v>1227</v>
      </c>
      <c r="G19" s="294">
        <v>1512</v>
      </c>
      <c r="H19" s="294">
        <v>1756</v>
      </c>
      <c r="I19" s="294">
        <v>2070</v>
      </c>
      <c r="J19" s="294">
        <v>2521</v>
      </c>
    </row>
    <row r="20" spans="1:10" ht="12.75">
      <c r="A20" s="142"/>
      <c r="B20" s="296" t="s">
        <v>4</v>
      </c>
      <c r="C20" s="142"/>
      <c r="D20" s="142"/>
      <c r="E20" s="294">
        <v>5585</v>
      </c>
      <c r="F20" s="294">
        <v>4321</v>
      </c>
      <c r="G20" s="294">
        <v>3884</v>
      </c>
      <c r="H20" s="294">
        <v>4191</v>
      </c>
      <c r="I20" s="294">
        <v>6851</v>
      </c>
      <c r="J20" s="294">
        <v>7093</v>
      </c>
    </row>
    <row r="21" spans="1:10" ht="11.25" customHeight="1">
      <c r="A21" s="142"/>
      <c r="B21" s="142"/>
      <c r="C21" s="142"/>
      <c r="D21" s="142"/>
      <c r="E21" s="294"/>
      <c r="F21" s="294"/>
      <c r="G21" s="294"/>
      <c r="H21" s="294"/>
      <c r="I21" s="294"/>
      <c r="J21" s="294"/>
    </row>
    <row r="22" spans="1:10" ht="12.75">
      <c r="A22" s="142"/>
      <c r="B22" s="150" t="s">
        <v>270</v>
      </c>
      <c r="C22" s="142"/>
      <c r="D22" s="142"/>
      <c r="E22" s="294">
        <v>1328</v>
      </c>
      <c r="F22" s="294">
        <v>1279</v>
      </c>
      <c r="G22" s="294">
        <v>1412</v>
      </c>
      <c r="H22" s="294">
        <v>1368</v>
      </c>
      <c r="I22" s="294">
        <f>SUM(I24:I26)</f>
        <v>1433</v>
      </c>
      <c r="J22" s="294">
        <v>1578</v>
      </c>
    </row>
    <row r="23" spans="1:9" ht="6.75" customHeight="1">
      <c r="A23" s="142"/>
      <c r="B23" s="142"/>
      <c r="C23" s="142"/>
      <c r="D23" s="142"/>
      <c r="E23" s="294"/>
      <c r="F23" s="294"/>
      <c r="G23" s="294"/>
      <c r="H23" s="294"/>
      <c r="I23" s="294"/>
    </row>
    <row r="24" spans="1:10" ht="12.75">
      <c r="A24" s="142"/>
      <c r="B24" s="296" t="s">
        <v>2</v>
      </c>
      <c r="C24" s="142"/>
      <c r="D24" s="142"/>
      <c r="E24" s="294">
        <v>1069</v>
      </c>
      <c r="F24" s="294">
        <v>1049</v>
      </c>
      <c r="G24" s="294">
        <v>1127</v>
      </c>
      <c r="H24" s="294">
        <v>1104</v>
      </c>
      <c r="I24" s="294">
        <v>1122</v>
      </c>
      <c r="J24" s="294">
        <v>1215</v>
      </c>
    </row>
    <row r="25" spans="1:10" ht="12.75">
      <c r="A25" s="142"/>
      <c r="B25" s="296" t="s">
        <v>3</v>
      </c>
      <c r="C25" s="142"/>
      <c r="D25" s="142"/>
      <c r="E25" s="294">
        <v>257</v>
      </c>
      <c r="F25" s="294">
        <v>227</v>
      </c>
      <c r="G25" s="294">
        <v>279</v>
      </c>
      <c r="H25" s="294">
        <v>259</v>
      </c>
      <c r="I25" s="294">
        <v>308</v>
      </c>
      <c r="J25" s="294">
        <v>357</v>
      </c>
    </row>
    <row r="26" spans="1:10" ht="12.75">
      <c r="A26" s="142"/>
      <c r="B26" s="296" t="s">
        <v>4</v>
      </c>
      <c r="C26" s="142"/>
      <c r="D26" s="142"/>
      <c r="E26" s="294">
        <v>2</v>
      </c>
      <c r="F26" s="294">
        <v>3</v>
      </c>
      <c r="G26" s="294">
        <v>6</v>
      </c>
      <c r="H26" s="294">
        <v>5</v>
      </c>
      <c r="I26" s="294">
        <v>3</v>
      </c>
      <c r="J26" s="294">
        <v>6</v>
      </c>
    </row>
    <row r="27" spans="1:10" ht="8.2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</row>
    <row r="28" spans="1:12" ht="33" customHeight="1">
      <c r="A28" s="142"/>
      <c r="B28" s="295" t="s">
        <v>450</v>
      </c>
      <c r="C28" s="142"/>
      <c r="D28" s="280"/>
      <c r="E28" s="280">
        <v>2.856216802841819</v>
      </c>
      <c r="F28" s="280">
        <v>3.1204689013565416</v>
      </c>
      <c r="G28" s="280">
        <v>3.5548597449834385</v>
      </c>
      <c r="H28" s="280">
        <v>3.5</v>
      </c>
      <c r="I28" s="280">
        <f>ROUND(I9/$I$7*100,1)</f>
        <v>3.5</v>
      </c>
      <c r="J28" s="280">
        <f>ROUND(J9/$J$7*100,1)</f>
        <v>3.6</v>
      </c>
      <c r="L28" s="7"/>
    </row>
    <row r="29" spans="1:12" ht="6.75" customHeight="1">
      <c r="A29" s="142"/>
      <c r="B29" s="150"/>
      <c r="C29" s="142"/>
      <c r="D29" s="142"/>
      <c r="E29" s="147"/>
      <c r="F29" s="147"/>
      <c r="G29" s="147"/>
      <c r="H29" s="147"/>
      <c r="I29" s="147"/>
      <c r="J29" s="147"/>
      <c r="L29" s="43"/>
    </row>
    <row r="30" spans="1:12" ht="12.75">
      <c r="A30" s="142"/>
      <c r="B30" s="296" t="s">
        <v>2</v>
      </c>
      <c r="C30" s="142"/>
      <c r="D30" s="280"/>
      <c r="E30" s="280">
        <v>2.2796517337236804</v>
      </c>
      <c r="F30" s="280">
        <v>2.50443381233952</v>
      </c>
      <c r="G30" s="280">
        <v>2.8833806276212397</v>
      </c>
      <c r="H30" s="280">
        <v>2.9</v>
      </c>
      <c r="I30" s="280">
        <f>ROUND(I11/$I$7*100,1)</f>
        <v>2.8</v>
      </c>
      <c r="J30" s="280">
        <f>ROUND(J11/$J$7*100,1)</f>
        <v>2.8</v>
      </c>
      <c r="L30" s="7"/>
    </row>
    <row r="31" spans="1:12" ht="12.75">
      <c r="A31" s="142"/>
      <c r="B31" s="296" t="s">
        <v>3</v>
      </c>
      <c r="C31" s="142"/>
      <c r="D31" s="280"/>
      <c r="E31" s="280">
        <v>5.4184066306750465</v>
      </c>
      <c r="F31" s="280">
        <v>5.973789137199771</v>
      </c>
      <c r="G31" s="280">
        <v>6.45666213273533</v>
      </c>
      <c r="H31" s="280">
        <v>6.6</v>
      </c>
      <c r="I31" s="280">
        <f>ROUND(I12/$I$7*1000,1)</f>
        <v>7</v>
      </c>
      <c r="J31" s="280">
        <f>ROUND(J12/$J$7*1000,1)</f>
        <v>7.4</v>
      </c>
      <c r="L31" s="7"/>
    </row>
    <row r="32" spans="1:12" ht="12.75">
      <c r="A32" s="142"/>
      <c r="B32" s="296" t="s">
        <v>4</v>
      </c>
      <c r="C32" s="142"/>
      <c r="D32" s="280"/>
      <c r="E32" s="280">
        <v>3.472440605063386</v>
      </c>
      <c r="F32" s="280">
        <v>1.865617529704479</v>
      </c>
      <c r="G32" s="280">
        <v>2.581290408866645</v>
      </c>
      <c r="H32" s="280">
        <v>3</v>
      </c>
      <c r="I32" s="280">
        <f>ROUND(I13/$I$7*10000,1)</f>
        <v>2.4</v>
      </c>
      <c r="J32" s="280">
        <f>ROUND(J13/$J$7*10000,1)</f>
        <v>2.7</v>
      </c>
      <c r="L32" s="7"/>
    </row>
    <row r="33" spans="1:12" ht="12.75">
      <c r="A33" s="142"/>
      <c r="B33" s="296" t="s">
        <v>5</v>
      </c>
      <c r="C33" s="142"/>
      <c r="D33" s="280"/>
      <c r="E33" s="280">
        <v>2.314376139774314</v>
      </c>
      <c r="F33" s="280">
        <v>2.5230899876365642</v>
      </c>
      <c r="G33" s="280">
        <v>2.909193531709906</v>
      </c>
      <c r="H33" s="280">
        <v>2.89</v>
      </c>
      <c r="I33" s="280">
        <f>ROUND(I14/$I$7*100,1)</f>
        <v>2.8</v>
      </c>
      <c r="J33" s="280">
        <f>ROUND(J14/$J$7*100,1)</f>
        <v>2.8</v>
      </c>
      <c r="L33" s="7"/>
    </row>
    <row r="34" spans="1:12" ht="9.75" customHeight="1">
      <c r="A34" s="142"/>
      <c r="B34" s="150"/>
      <c r="C34" s="142"/>
      <c r="D34" s="142"/>
      <c r="E34" s="152"/>
      <c r="F34" s="152"/>
      <c r="G34" s="152"/>
      <c r="H34" s="152"/>
      <c r="I34" s="152"/>
      <c r="J34" s="152"/>
      <c r="L34" s="10"/>
    </row>
    <row r="35" spans="1:12" ht="36" customHeight="1">
      <c r="A35" s="142"/>
      <c r="B35" s="295" t="s">
        <v>451</v>
      </c>
      <c r="C35" s="142"/>
      <c r="D35" s="280"/>
      <c r="E35" s="280">
        <v>1.4233692380500542</v>
      </c>
      <c r="F35" s="280">
        <v>1.2230852641786107</v>
      </c>
      <c r="G35" s="280">
        <v>1.3322992794908284</v>
      </c>
      <c r="H35" s="280">
        <v>1.4822783871838259</v>
      </c>
      <c r="I35" s="280">
        <f>ROUND(I16/$I$7*1000,1)</f>
        <v>1.7</v>
      </c>
      <c r="J35" s="280">
        <f>ROUND(J16/$J$7*1000,1)</f>
        <v>1.8</v>
      </c>
      <c r="L35" s="7"/>
    </row>
    <row r="36" spans="1:12" ht="6.75" customHeight="1">
      <c r="A36" s="142"/>
      <c r="B36" s="150"/>
      <c r="C36" s="142"/>
      <c r="D36" s="280"/>
      <c r="E36" s="280"/>
      <c r="F36" s="280"/>
      <c r="G36" s="280"/>
      <c r="H36" s="280"/>
      <c r="I36" s="280"/>
      <c r="J36" s="280"/>
      <c r="L36" s="7"/>
    </row>
    <row r="37" spans="1:12" ht="12.75">
      <c r="A37" s="142"/>
      <c r="B37" s="296" t="s">
        <v>2</v>
      </c>
      <c r="C37" s="142"/>
      <c r="D37" s="280"/>
      <c r="E37" s="280">
        <v>0.9246339723556904</v>
      </c>
      <c r="F37" s="280">
        <v>0.8384533037623919</v>
      </c>
      <c r="G37" s="280">
        <v>0.9539063686990756</v>
      </c>
      <c r="H37" s="280">
        <v>1.051790055466181</v>
      </c>
      <c r="I37" s="280">
        <f aca="true" t="shared" si="0" ref="I37:J39">ROUND(I18/$I$7*1000,1)</f>
        <v>1.1</v>
      </c>
      <c r="J37" s="280">
        <f>ROUND(J18/$J$7*1000,1)</f>
        <v>1.2</v>
      </c>
      <c r="L37" s="7"/>
    </row>
    <row r="38" spans="1:12" ht="12.75">
      <c r="A38" s="142"/>
      <c r="B38" s="296" t="s">
        <v>3</v>
      </c>
      <c r="C38" s="142"/>
      <c r="D38" s="280"/>
      <c r="E38" s="280">
        <v>0.0874186001741302</v>
      </c>
      <c r="F38" s="280">
        <v>0.08506550386277947</v>
      </c>
      <c r="G38" s="280">
        <v>0.10602855469183285</v>
      </c>
      <c r="H38" s="280">
        <v>0.12711241138324944</v>
      </c>
      <c r="I38" s="280">
        <f t="shared" si="0"/>
        <v>0.1</v>
      </c>
      <c r="J38" s="280">
        <f t="shared" si="0"/>
        <v>0.2</v>
      </c>
      <c r="L38" s="7"/>
    </row>
    <row r="39" spans="1:12" ht="12.75">
      <c r="A39" s="142"/>
      <c r="B39" s="296" t="s">
        <v>4</v>
      </c>
      <c r="C39" s="142"/>
      <c r="D39" s="280"/>
      <c r="E39" s="280">
        <v>0.4113166655202335</v>
      </c>
      <c r="F39" s="280">
        <v>0.29956645655343933</v>
      </c>
      <c r="G39" s="280">
        <v>0.2723643560999198</v>
      </c>
      <c r="H39" s="280">
        <v>0.30337592033439537</v>
      </c>
      <c r="I39" s="280">
        <f t="shared" si="0"/>
        <v>0.5</v>
      </c>
      <c r="J39" s="280">
        <f>ROUND(J20/$J$7*1000,1)</f>
        <v>0.5</v>
      </c>
      <c r="L39" s="7"/>
    </row>
    <row r="40" spans="1:12" ht="11.25" customHeight="1">
      <c r="A40" s="142"/>
      <c r="B40" s="142"/>
      <c r="C40" s="142"/>
      <c r="D40" s="142"/>
      <c r="E40" s="147"/>
      <c r="F40" s="147"/>
      <c r="G40" s="147"/>
      <c r="H40" s="147"/>
      <c r="I40" s="147"/>
      <c r="J40" s="147"/>
      <c r="L40" s="43"/>
    </row>
    <row r="41" spans="1:12" ht="19.5" customHeight="1">
      <c r="A41" s="142"/>
      <c r="B41" s="295" t="s">
        <v>452</v>
      </c>
      <c r="C41" s="142"/>
      <c r="D41" s="280"/>
      <c r="E41" s="280">
        <v>49.83407550273704</v>
      </c>
      <c r="F41" s="280">
        <v>39.19556011748448</v>
      </c>
      <c r="G41" s="280">
        <v>37.47825160671803</v>
      </c>
      <c r="H41" s="280">
        <v>41.81</v>
      </c>
      <c r="I41" s="280">
        <f>ROUND(I16/I9*1000,2)</f>
        <v>48.29</v>
      </c>
      <c r="J41" s="280">
        <f>ROUND(J16/J9*1000,2)</f>
        <v>50.19</v>
      </c>
      <c r="L41" s="7"/>
    </row>
    <row r="42" spans="1:12" ht="6.75" customHeight="1">
      <c r="A42" s="142"/>
      <c r="B42" s="150"/>
      <c r="C42" s="142"/>
      <c r="D42" s="280"/>
      <c r="E42" s="280"/>
      <c r="F42" s="280"/>
      <c r="G42" s="280"/>
      <c r="H42" s="280"/>
      <c r="I42" s="280"/>
      <c r="J42" s="280"/>
      <c r="L42" s="7"/>
    </row>
    <row r="43" spans="1:12" ht="12.75">
      <c r="A43" s="142"/>
      <c r="B43" s="296" t="s">
        <v>2</v>
      </c>
      <c r="C43" s="142"/>
      <c r="D43" s="280"/>
      <c r="E43" s="280">
        <v>40.56031711674458</v>
      </c>
      <c r="F43" s="280">
        <v>33.47875674059638</v>
      </c>
      <c r="G43" s="280">
        <v>33.08291522670175</v>
      </c>
      <c r="H43" s="280">
        <v>36.78</v>
      </c>
      <c r="I43" s="280">
        <f aca="true" t="shared" si="1" ref="I43:J45">ROUND(I18/I11*1000,2)</f>
        <v>38.52</v>
      </c>
      <c r="J43" s="280">
        <f t="shared" si="1"/>
        <v>41</v>
      </c>
      <c r="L43" s="7"/>
    </row>
    <row r="44" spans="1:12" ht="12.75">
      <c r="A44" s="142"/>
      <c r="B44" s="296" t="s">
        <v>3</v>
      </c>
      <c r="C44" s="142"/>
      <c r="D44" s="280"/>
      <c r="E44" s="280">
        <f aca="true" t="shared" si="2" ref="E44:H45">ROUND(E19/E12*1000,2)</f>
        <v>16.13</v>
      </c>
      <c r="F44" s="280">
        <f t="shared" si="2"/>
        <v>14.24</v>
      </c>
      <c r="G44" s="280">
        <f t="shared" si="2"/>
        <v>16.42</v>
      </c>
      <c r="H44" s="280">
        <f t="shared" si="2"/>
        <v>19.37</v>
      </c>
      <c r="I44" s="280">
        <f t="shared" si="1"/>
        <v>20.76</v>
      </c>
      <c r="J44" s="280">
        <f t="shared" si="1"/>
        <v>22.88</v>
      </c>
      <c r="L44" s="7"/>
    </row>
    <row r="45" spans="1:12" ht="12.75">
      <c r="A45" s="142"/>
      <c r="B45" s="296" t="s">
        <v>4</v>
      </c>
      <c r="C45" s="142"/>
      <c r="D45" s="297"/>
      <c r="E45" s="280">
        <f t="shared" si="2"/>
        <v>1184.52</v>
      </c>
      <c r="F45" s="280">
        <f t="shared" si="2"/>
        <v>1605.72</v>
      </c>
      <c r="G45" s="280">
        <f t="shared" si="2"/>
        <v>1055.15</v>
      </c>
      <c r="H45" s="280">
        <f t="shared" si="2"/>
        <v>1021.95</v>
      </c>
      <c r="I45" s="280">
        <f t="shared" si="1"/>
        <v>1976.63</v>
      </c>
      <c r="J45" s="280">
        <f t="shared" si="1"/>
        <v>1727.89</v>
      </c>
      <c r="L45" s="9"/>
    </row>
    <row r="46" spans="1:12" ht="12.75">
      <c r="A46" s="142"/>
      <c r="B46" s="150"/>
      <c r="C46" s="142"/>
      <c r="D46" s="142"/>
      <c r="E46" s="147"/>
      <c r="F46" s="147"/>
      <c r="G46" s="147"/>
      <c r="H46" s="147"/>
      <c r="I46" s="147"/>
      <c r="J46" s="147"/>
      <c r="L46" s="43"/>
    </row>
    <row r="47" spans="1:12" ht="12.75">
      <c r="A47" s="142"/>
      <c r="B47" s="295" t="s">
        <v>453</v>
      </c>
      <c r="C47" s="142"/>
      <c r="D47" s="280"/>
      <c r="E47" s="280">
        <v>0.9780278098672696</v>
      </c>
      <c r="F47" s="280">
        <v>0.8867056189119392</v>
      </c>
      <c r="G47" s="280">
        <v>0.9901608414343122</v>
      </c>
      <c r="H47" s="280">
        <v>0.9902606991587996</v>
      </c>
      <c r="I47" s="280">
        <f>ROUND(I22/$I$7*10000,1)</f>
        <v>1</v>
      </c>
      <c r="J47" s="280">
        <f>ROUND(J22/$J$7*10000,1)</f>
        <v>1.1</v>
      </c>
      <c r="L47" s="7"/>
    </row>
    <row r="48" spans="1:12" ht="6.75" customHeight="1">
      <c r="A48" s="142"/>
      <c r="B48" s="150"/>
      <c r="C48" s="142"/>
      <c r="D48" s="280"/>
      <c r="E48" s="280"/>
      <c r="F48" s="280"/>
      <c r="G48" s="280"/>
      <c r="H48" s="280"/>
      <c r="I48" s="280"/>
      <c r="J48" s="280"/>
      <c r="L48" s="7"/>
    </row>
    <row r="49" spans="1:12" ht="12.75">
      <c r="A49" s="142"/>
      <c r="B49" s="296" t="s">
        <v>2</v>
      </c>
      <c r="C49" s="142"/>
      <c r="D49" s="280"/>
      <c r="E49" s="280">
        <v>0.78728292827418</v>
      </c>
      <c r="F49" s="280">
        <v>0.7272511291936077</v>
      </c>
      <c r="G49" s="280">
        <v>0.7903054308048653</v>
      </c>
      <c r="H49" s="280">
        <v>0.7991577572158733</v>
      </c>
      <c r="I49" s="280">
        <f>ROUND(I24/$I$7*10000,1)</f>
        <v>0.8</v>
      </c>
      <c r="J49" s="280">
        <f>ROUND(J24/$J$7*10000,1)</f>
        <v>0.8</v>
      </c>
      <c r="L49" s="7"/>
    </row>
    <row r="50" spans="1:12" ht="12.75">
      <c r="A50" s="142"/>
      <c r="B50" s="296" t="s">
        <v>3</v>
      </c>
      <c r="C50" s="142"/>
      <c r="D50" s="280"/>
      <c r="E50" s="280">
        <v>0.18927194814449416</v>
      </c>
      <c r="F50" s="280">
        <v>0.15737464854809244</v>
      </c>
      <c r="G50" s="280">
        <v>0.19564792830040587</v>
      </c>
      <c r="H50" s="280">
        <v>0.18748356804249203</v>
      </c>
      <c r="I50" s="280">
        <f>ROUND(I25/$I$7*10000,1)</f>
        <v>0.2</v>
      </c>
      <c r="J50" s="280">
        <f>ROUND(J25/$J$7*10000,1)</f>
        <v>0.2</v>
      </c>
      <c r="L50" s="7"/>
    </row>
    <row r="51" spans="1:12" ht="13.5" thickBot="1">
      <c r="A51" s="479"/>
      <c r="B51" s="627" t="s">
        <v>4</v>
      </c>
      <c r="C51" s="479"/>
      <c r="D51" s="479"/>
      <c r="E51" s="628">
        <v>0.0014729334485952853</v>
      </c>
      <c r="F51" s="628">
        <v>0.002079841170239107</v>
      </c>
      <c r="G51" s="628">
        <v>0.0042074823290409865</v>
      </c>
      <c r="H51" s="628">
        <v>0.003619373900434209</v>
      </c>
      <c r="I51" s="628">
        <f>ROUND(I26/$I$7*10000,1)</f>
        <v>0</v>
      </c>
      <c r="J51" s="628">
        <f>ROUND(J26/$J$7*10000,1)</f>
        <v>0</v>
      </c>
      <c r="L51" s="7"/>
    </row>
    <row r="52" spans="1:10" ht="12.75">
      <c r="A52" s="767" t="s">
        <v>264</v>
      </c>
      <c r="B52" s="767"/>
      <c r="C52" s="767"/>
      <c r="D52" s="767"/>
      <c r="E52" s="767"/>
      <c r="F52" s="767"/>
      <c r="G52" s="767"/>
      <c r="H52" s="767"/>
      <c r="I52" s="767"/>
      <c r="J52" s="767"/>
    </row>
    <row r="53" spans="1:10" ht="12.75">
      <c r="A53" s="767" t="s">
        <v>159</v>
      </c>
      <c r="B53" s="767"/>
      <c r="C53" s="767"/>
      <c r="D53" s="767"/>
      <c r="E53" s="767"/>
      <c r="F53" s="767"/>
      <c r="G53" s="767"/>
      <c r="H53" s="767"/>
      <c r="I53" s="767"/>
      <c r="J53" s="767"/>
    </row>
    <row r="54" spans="1:10" ht="12.75">
      <c r="A54" s="787" t="s">
        <v>536</v>
      </c>
      <c r="B54" s="787"/>
      <c r="C54" s="787"/>
      <c r="D54" s="787"/>
      <c r="E54" s="787"/>
      <c r="F54" s="787"/>
      <c r="G54" s="787"/>
      <c r="H54" s="787"/>
      <c r="I54" s="787"/>
      <c r="J54" s="787"/>
    </row>
    <row r="55" spans="1:10" ht="12.75">
      <c r="A55" s="269"/>
      <c r="B55" s="629"/>
      <c r="C55" s="269"/>
      <c r="D55" s="269"/>
      <c r="E55" s="269"/>
      <c r="F55" s="269"/>
      <c r="G55" s="269"/>
      <c r="H55" s="269"/>
      <c r="I55" s="269"/>
      <c r="J55" s="269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</sheetData>
  <sheetProtection/>
  <mergeCells count="6">
    <mergeCell ref="A54:J54"/>
    <mergeCell ref="A2:J2"/>
    <mergeCell ref="A3:J3"/>
    <mergeCell ref="A4:C4"/>
    <mergeCell ref="A52:J52"/>
    <mergeCell ref="A53:J5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72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9"/>
  <sheetViews>
    <sheetView showGridLines="0" zoomScale="95" zoomScaleNormal="95" zoomScalePageLayoutView="0" workbookViewId="0" topLeftCell="A1">
      <selection activeCell="A1" sqref="A1"/>
    </sheetView>
  </sheetViews>
  <sheetFormatPr defaultColWidth="11.421875" defaultRowHeight="12.75"/>
  <cols>
    <col min="1" max="1" width="21.28125" style="1" customWidth="1"/>
    <col min="2" max="2" width="2.28125" style="1" customWidth="1"/>
    <col min="3" max="3" width="11.7109375" style="1" customWidth="1"/>
    <col min="4" max="4" width="2.28125" style="1" customWidth="1"/>
    <col min="5" max="5" width="11.7109375" style="1" customWidth="1"/>
    <col min="6" max="6" width="2.28125" style="31" customWidth="1"/>
    <col min="7" max="7" width="11.7109375" style="1" customWidth="1"/>
    <col min="8" max="8" width="2.28125" style="1" customWidth="1"/>
    <col min="9" max="9" width="11.7109375" style="1" customWidth="1"/>
    <col min="10" max="10" width="2.28125" style="1" customWidth="1"/>
    <col min="11" max="11" width="11.7109375" style="1" customWidth="1"/>
    <col min="12" max="12" width="2.28125" style="1" customWidth="1"/>
    <col min="13" max="13" width="11.7109375" style="1" customWidth="1"/>
    <col min="14" max="14" width="3.57421875" style="1" customWidth="1"/>
    <col min="15" max="15" width="11.7109375" style="1" customWidth="1"/>
    <col min="16" max="16" width="2.28125" style="1" customWidth="1"/>
    <col min="17" max="17" width="11.7109375" style="1" customWidth="1"/>
    <col min="18" max="18" width="2.28125" style="1" customWidth="1"/>
    <col min="19" max="19" width="11.7109375" style="1" customWidth="1"/>
    <col min="20" max="20" width="2.28125" style="1" customWidth="1"/>
    <col min="21" max="21" width="11.7109375" style="1" customWidth="1"/>
    <col min="22" max="22" width="2.28125" style="1" customWidth="1"/>
    <col min="23" max="23" width="11.7109375" style="1" customWidth="1"/>
    <col min="24" max="24" width="2.28125" style="1" customWidth="1"/>
    <col min="25" max="25" width="11.7109375" style="1" customWidth="1"/>
    <col min="26" max="26" width="2.28125" style="1" customWidth="1"/>
    <col min="27" max="27" width="13.00390625" style="1" customWidth="1"/>
    <col min="28" max="28" width="2.28125" style="1" customWidth="1"/>
    <col min="29" max="29" width="11.57421875" style="1" customWidth="1"/>
    <col min="30" max="30" width="2.28125" style="1" customWidth="1"/>
    <col min="31" max="31" width="11.57421875" style="1" customWidth="1"/>
    <col min="32" max="32" width="2.28125" style="1" customWidth="1"/>
    <col min="33" max="33" width="11.57421875" style="1" customWidth="1"/>
    <col min="34" max="34" width="2.28125" style="1" customWidth="1"/>
    <col min="35" max="36" width="11.57421875" style="1" customWidth="1"/>
    <col min="37" max="42" width="11.421875" style="1" customWidth="1"/>
    <col min="43" max="43" width="11.28125" style="1" customWidth="1"/>
    <col min="44" max="48" width="11.421875" style="1" customWidth="1"/>
    <col min="49" max="54" width="10.00390625" style="1" customWidth="1"/>
    <col min="55" max="55" width="2.28125" style="1" customWidth="1"/>
    <col min="56" max="56" width="11.421875" style="1" customWidth="1"/>
    <col min="57" max="57" width="2.28125" style="1" customWidth="1"/>
    <col min="58" max="58" width="62.7109375" style="1" customWidth="1"/>
    <col min="59" max="59" width="2.28125" style="1" customWidth="1"/>
    <col min="60" max="62" width="20.28125" style="1" customWidth="1"/>
    <col min="63" max="63" width="2.28125" style="1" customWidth="1"/>
    <col min="64" max="64" width="11.421875" style="1" customWidth="1"/>
    <col min="65" max="65" width="2.28125" style="1" customWidth="1"/>
    <col min="66" max="66" width="65.28125" style="1" customWidth="1"/>
    <col min="67" max="67" width="2.28125" style="1" customWidth="1"/>
    <col min="68" max="81" width="13.8515625" style="1" customWidth="1"/>
    <col min="82" max="82" width="2.28125" style="1" customWidth="1"/>
    <col min="83" max="85" width="13.8515625" style="1" customWidth="1"/>
    <col min="86" max="86" width="2.28125" style="1" customWidth="1"/>
    <col min="87" max="16384" width="11.421875" style="1" customWidth="1"/>
  </cols>
  <sheetData>
    <row r="1" ht="12.75" customHeight="1">
      <c r="A1" s="466" t="s">
        <v>612</v>
      </c>
    </row>
    <row r="2" spans="1:37" ht="12.75" customHeight="1">
      <c r="A2" s="705" t="s">
        <v>160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584"/>
    </row>
    <row r="3" spans="1:55" ht="12.75" customHeight="1">
      <c r="A3" s="733" t="s">
        <v>620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733"/>
      <c r="AG3" s="733"/>
      <c r="AH3" s="733"/>
      <c r="AI3" s="733"/>
      <c r="AJ3" s="73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</row>
    <row r="4" spans="1:55" ht="12.75" customHeight="1" thickBot="1">
      <c r="A4" s="141"/>
      <c r="B4" s="141"/>
      <c r="C4" s="141"/>
      <c r="D4" s="141"/>
      <c r="E4" s="141"/>
      <c r="F4" s="183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</row>
    <row r="5" spans="1:36" ht="13.5" customHeight="1">
      <c r="A5" s="765" t="s">
        <v>394</v>
      </c>
      <c r="B5" s="511"/>
      <c r="C5" s="765" t="s">
        <v>621</v>
      </c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679"/>
      <c r="O5" s="765" t="s">
        <v>1</v>
      </c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679"/>
      <c r="AA5" s="765" t="s">
        <v>622</v>
      </c>
      <c r="AB5" s="765"/>
      <c r="AC5" s="765"/>
      <c r="AD5" s="765"/>
      <c r="AE5" s="765"/>
      <c r="AF5" s="765"/>
      <c r="AG5" s="765"/>
      <c r="AH5" s="765"/>
      <c r="AI5" s="765"/>
      <c r="AJ5" s="765"/>
    </row>
    <row r="6" spans="1:36" ht="6.75" customHeight="1">
      <c r="A6" s="788"/>
      <c r="B6" s="252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252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252"/>
      <c r="AA6" s="788"/>
      <c r="AB6" s="788"/>
      <c r="AC6" s="788"/>
      <c r="AD6" s="788"/>
      <c r="AE6" s="788"/>
      <c r="AF6" s="788"/>
      <c r="AG6" s="788"/>
      <c r="AH6" s="788"/>
      <c r="AI6" s="788"/>
      <c r="AJ6" s="788"/>
    </row>
    <row r="7" spans="1:36" ht="6.75" customHeight="1">
      <c r="A7" s="788"/>
      <c r="B7" s="252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252"/>
      <c r="O7" s="788"/>
      <c r="P7" s="788"/>
      <c r="Q7" s="788"/>
      <c r="R7" s="788"/>
      <c r="S7" s="788"/>
      <c r="T7" s="788"/>
      <c r="U7" s="788"/>
      <c r="V7" s="788"/>
      <c r="W7" s="788"/>
      <c r="X7" s="788"/>
      <c r="Y7" s="788"/>
      <c r="Z7" s="252"/>
      <c r="AA7" s="788"/>
      <c r="AB7" s="788"/>
      <c r="AC7" s="788"/>
      <c r="AD7" s="788"/>
      <c r="AE7" s="788"/>
      <c r="AF7" s="788"/>
      <c r="AG7" s="788"/>
      <c r="AH7" s="788"/>
      <c r="AI7" s="788"/>
      <c r="AJ7" s="788"/>
    </row>
    <row r="8" spans="1:36" ht="6.75" customHeight="1">
      <c r="A8" s="788"/>
      <c r="B8" s="252"/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252"/>
      <c r="O8" s="788"/>
      <c r="P8" s="788"/>
      <c r="Q8" s="788"/>
      <c r="R8" s="788"/>
      <c r="S8" s="788"/>
      <c r="T8" s="788"/>
      <c r="U8" s="788"/>
      <c r="V8" s="788"/>
      <c r="W8" s="788"/>
      <c r="X8" s="788"/>
      <c r="Y8" s="788"/>
      <c r="Z8" s="252"/>
      <c r="AA8" s="788"/>
      <c r="AB8" s="788"/>
      <c r="AC8" s="788"/>
      <c r="AD8" s="788"/>
      <c r="AE8" s="788"/>
      <c r="AF8" s="788"/>
      <c r="AG8" s="788"/>
      <c r="AH8" s="788"/>
      <c r="AI8" s="788"/>
      <c r="AJ8" s="788"/>
    </row>
    <row r="9" spans="1:36" ht="6.75" customHeight="1">
      <c r="A9" s="788"/>
      <c r="B9" s="252"/>
      <c r="C9" s="789"/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252"/>
      <c r="O9" s="789"/>
      <c r="P9" s="789"/>
      <c r="Q9" s="789"/>
      <c r="R9" s="789"/>
      <c r="S9" s="789"/>
      <c r="T9" s="789"/>
      <c r="U9" s="789"/>
      <c r="V9" s="789"/>
      <c r="W9" s="789"/>
      <c r="X9" s="789"/>
      <c r="Y9" s="789"/>
      <c r="Z9" s="252"/>
      <c r="AA9" s="789"/>
      <c r="AB9" s="789"/>
      <c r="AC9" s="789"/>
      <c r="AD9" s="789"/>
      <c r="AE9" s="789"/>
      <c r="AF9" s="789"/>
      <c r="AG9" s="789"/>
      <c r="AH9" s="789"/>
      <c r="AI9" s="789"/>
      <c r="AJ9" s="789"/>
    </row>
    <row r="10" spans="1:36" ht="17.25" customHeight="1">
      <c r="A10" s="789"/>
      <c r="B10" s="536"/>
      <c r="C10" s="633">
        <v>2006</v>
      </c>
      <c r="D10" s="633"/>
      <c r="E10" s="633">
        <v>2007</v>
      </c>
      <c r="F10" s="633"/>
      <c r="G10" s="633">
        <v>2008</v>
      </c>
      <c r="H10" s="633"/>
      <c r="I10" s="633">
        <v>2009</v>
      </c>
      <c r="J10" s="633"/>
      <c r="K10" s="633">
        <v>2010</v>
      </c>
      <c r="L10" s="633"/>
      <c r="M10" s="633">
        <v>2011</v>
      </c>
      <c r="N10" s="633"/>
      <c r="O10" s="633">
        <v>2006</v>
      </c>
      <c r="P10" s="633"/>
      <c r="Q10" s="633">
        <v>2007</v>
      </c>
      <c r="R10" s="633"/>
      <c r="S10" s="633">
        <v>2008</v>
      </c>
      <c r="T10" s="633"/>
      <c r="U10" s="633">
        <v>2009</v>
      </c>
      <c r="V10" s="633"/>
      <c r="W10" s="633">
        <v>2010</v>
      </c>
      <c r="X10" s="633"/>
      <c r="Y10" s="633">
        <v>2011</v>
      </c>
      <c r="Z10" s="633"/>
      <c r="AA10" s="633">
        <v>2006</v>
      </c>
      <c r="AB10" s="633"/>
      <c r="AC10" s="633">
        <v>2007</v>
      </c>
      <c r="AD10" s="633"/>
      <c r="AE10" s="633">
        <v>2008</v>
      </c>
      <c r="AF10" s="633"/>
      <c r="AG10" s="633">
        <v>2009</v>
      </c>
      <c r="AH10" s="633"/>
      <c r="AI10" s="633">
        <v>2010</v>
      </c>
      <c r="AJ10" s="633">
        <v>2011</v>
      </c>
    </row>
    <row r="11" spans="1:87" ht="29.25" customHeight="1">
      <c r="A11" s="175" t="s">
        <v>435</v>
      </c>
      <c r="B11" s="208"/>
      <c r="C11" s="275">
        <v>13578346</v>
      </c>
      <c r="D11" s="275"/>
      <c r="E11" s="275">
        <v>14424178</v>
      </c>
      <c r="F11" s="275"/>
      <c r="G11" s="275">
        <v>14260309</v>
      </c>
      <c r="H11" s="275"/>
      <c r="I11" s="275">
        <v>13814544</v>
      </c>
      <c r="J11" s="275"/>
      <c r="K11" s="275">
        <v>14342126</v>
      </c>
      <c r="L11" s="275"/>
      <c r="M11" s="275">
        <f>SUM(M12:M25)</f>
        <v>14971173</v>
      </c>
      <c r="N11" s="275"/>
      <c r="O11" s="275">
        <v>387827</v>
      </c>
      <c r="P11" s="275"/>
      <c r="Q11" s="275">
        <v>450102</v>
      </c>
      <c r="R11" s="275"/>
      <c r="S11" s="275">
        <v>506934</v>
      </c>
      <c r="T11" s="275"/>
      <c r="U11" s="275">
        <v>489787</v>
      </c>
      <c r="V11" s="275"/>
      <c r="W11" s="275">
        <f>SUM(W12:W25)</f>
        <v>506528</v>
      </c>
      <c r="X11" s="275"/>
      <c r="Y11" s="275">
        <f>SUM(Y12:Y25)</f>
        <v>536322</v>
      </c>
      <c r="Z11" s="275"/>
      <c r="AA11" s="178">
        <v>2.856216802841819</v>
      </c>
      <c r="AB11" s="178"/>
      <c r="AC11" s="178">
        <v>3.1204689792374998</v>
      </c>
      <c r="AD11" s="178"/>
      <c r="AE11" s="178">
        <v>3.5548598561223326</v>
      </c>
      <c r="AF11" s="178"/>
      <c r="AG11" s="178">
        <v>3.54544456914394</v>
      </c>
      <c r="AH11" s="178"/>
      <c r="AI11" s="178">
        <f aca="true" t="shared" si="0" ref="AI11:AI25">ROUND(W11/K11*100,2)</f>
        <v>3.53</v>
      </c>
      <c r="AJ11" s="178">
        <f aca="true" t="shared" si="1" ref="AJ11:AJ25">ROUND(Y11/M11*100,2)</f>
        <v>3.58</v>
      </c>
      <c r="AK11" s="380"/>
      <c r="BP11" s="46"/>
      <c r="BQ11" s="47"/>
      <c r="BR11" s="46"/>
      <c r="BS11" s="47"/>
      <c r="BT11" s="46"/>
      <c r="BU11" s="47"/>
      <c r="BV11" s="48"/>
      <c r="BW11" s="47"/>
      <c r="BX11" s="46"/>
      <c r="BY11" s="47"/>
      <c r="BZ11" s="46"/>
      <c r="CA11" s="47"/>
      <c r="CB11" s="46"/>
      <c r="CC11" s="47"/>
      <c r="CI11" s="47"/>
    </row>
    <row r="12" spans="1:87" ht="36" customHeight="1">
      <c r="A12" s="175" t="s">
        <v>55</v>
      </c>
      <c r="B12" s="208"/>
      <c r="C12" s="275">
        <v>239845</v>
      </c>
      <c r="D12" s="275"/>
      <c r="E12" s="275">
        <v>254785</v>
      </c>
      <c r="F12" s="275"/>
      <c r="G12" s="275">
        <v>251904</v>
      </c>
      <c r="H12" s="275"/>
      <c r="I12" s="275">
        <v>244021.14301487338</v>
      </c>
      <c r="J12" s="275"/>
      <c r="K12" s="275">
        <v>1179</v>
      </c>
      <c r="L12" s="275"/>
      <c r="M12" s="425">
        <v>1199</v>
      </c>
      <c r="N12" s="275"/>
      <c r="O12" s="275">
        <v>100</v>
      </c>
      <c r="P12" s="275"/>
      <c r="Q12" s="275">
        <v>25</v>
      </c>
      <c r="R12" s="275"/>
      <c r="S12" s="275">
        <v>27</v>
      </c>
      <c r="T12" s="275"/>
      <c r="U12" s="275">
        <v>21</v>
      </c>
      <c r="V12" s="275"/>
      <c r="W12" s="275">
        <v>9</v>
      </c>
      <c r="X12" s="275"/>
      <c r="Y12" s="275">
        <v>13</v>
      </c>
      <c r="Z12" s="275"/>
      <c r="AA12" s="178">
        <f>ROUND(O12/C12*100,2)</f>
        <v>0.04</v>
      </c>
      <c r="AB12" s="178"/>
      <c r="AC12" s="178">
        <f>ROUND(Q12/E12*100,2)</f>
        <v>0.01</v>
      </c>
      <c r="AD12" s="178"/>
      <c r="AE12" s="178">
        <f>ROUND(S12/G12*100,2)</f>
        <v>0.01</v>
      </c>
      <c r="AF12" s="178"/>
      <c r="AG12" s="178">
        <f>ROUND(U12/I12*100,2)</f>
        <v>0.01</v>
      </c>
      <c r="AH12" s="178"/>
      <c r="AI12" s="178">
        <f t="shared" si="0"/>
        <v>0.76</v>
      </c>
      <c r="AJ12" s="401">
        <f t="shared" si="1"/>
        <v>1.08</v>
      </c>
      <c r="BH12" s="46"/>
      <c r="BI12" s="46"/>
      <c r="BJ12" s="46"/>
      <c r="BP12" s="46"/>
      <c r="BQ12" s="47"/>
      <c r="BR12" s="46"/>
      <c r="BS12" s="47"/>
      <c r="BT12" s="46"/>
      <c r="BU12" s="47"/>
      <c r="BV12" s="48"/>
      <c r="BW12" s="47"/>
      <c r="BX12" s="46"/>
      <c r="BY12" s="47"/>
      <c r="BZ12" s="46"/>
      <c r="CA12" s="47"/>
      <c r="CB12" s="46"/>
      <c r="CC12" s="47"/>
      <c r="CI12" s="47"/>
    </row>
    <row r="13" spans="1:87" ht="36" customHeight="1">
      <c r="A13" s="175" t="s">
        <v>161</v>
      </c>
      <c r="B13" s="208"/>
      <c r="C13" s="275">
        <v>871612</v>
      </c>
      <c r="D13" s="275"/>
      <c r="E13" s="275">
        <v>925907</v>
      </c>
      <c r="F13" s="275"/>
      <c r="G13" s="275">
        <v>915387</v>
      </c>
      <c r="H13" s="275"/>
      <c r="I13" s="275">
        <v>886773.4804831054</v>
      </c>
      <c r="J13" s="275"/>
      <c r="K13" s="275">
        <v>534591</v>
      </c>
      <c r="L13" s="275"/>
      <c r="M13" s="425">
        <v>546206</v>
      </c>
      <c r="N13" s="275"/>
      <c r="O13" s="275">
        <v>21525</v>
      </c>
      <c r="P13" s="275"/>
      <c r="Q13" s="275">
        <v>25371</v>
      </c>
      <c r="R13" s="275"/>
      <c r="S13" s="275">
        <v>27166</v>
      </c>
      <c r="T13" s="275"/>
      <c r="U13" s="275">
        <v>21305</v>
      </c>
      <c r="V13" s="275"/>
      <c r="W13" s="275">
        <v>21575</v>
      </c>
      <c r="X13" s="275"/>
      <c r="Y13" s="275">
        <v>22857</v>
      </c>
      <c r="Z13" s="275"/>
      <c r="AA13" s="178">
        <v>2.469562144623984</v>
      </c>
      <c r="AB13" s="178"/>
      <c r="AC13" s="178">
        <v>2.7401240081347265</v>
      </c>
      <c r="AD13" s="178"/>
      <c r="AE13" s="178">
        <v>2.967706554714017</v>
      </c>
      <c r="AF13" s="178"/>
      <c r="AG13" s="178">
        <v>2.4025301239718226</v>
      </c>
      <c r="AH13" s="178"/>
      <c r="AI13" s="178">
        <f t="shared" si="0"/>
        <v>4.04</v>
      </c>
      <c r="AJ13" s="401">
        <f t="shared" si="1"/>
        <v>4.18</v>
      </c>
      <c r="BP13" s="46"/>
      <c r="BQ13" s="47"/>
      <c r="BR13" s="46"/>
      <c r="BS13" s="47"/>
      <c r="BT13" s="46"/>
      <c r="BU13" s="47"/>
      <c r="BV13" s="48"/>
      <c r="BW13" s="47"/>
      <c r="BX13" s="46"/>
      <c r="BY13" s="47"/>
      <c r="BZ13" s="46"/>
      <c r="CA13" s="47"/>
      <c r="CB13" s="46"/>
      <c r="CC13" s="47"/>
      <c r="CI13" s="47"/>
    </row>
    <row r="14" spans="1:87" ht="36" customHeight="1">
      <c r="A14" s="175" t="s">
        <v>162</v>
      </c>
      <c r="B14" s="208"/>
      <c r="C14" s="275">
        <v>2045083</v>
      </c>
      <c r="D14" s="275"/>
      <c r="E14" s="275">
        <v>2172427</v>
      </c>
      <c r="F14" s="275"/>
      <c r="G14" s="275">
        <v>2147795</v>
      </c>
      <c r="H14" s="275"/>
      <c r="I14" s="275">
        <v>2080657.4134328966</v>
      </c>
      <c r="J14" s="275"/>
      <c r="K14" s="275">
        <v>1987318</v>
      </c>
      <c r="L14" s="275"/>
      <c r="M14" s="425">
        <v>2078654</v>
      </c>
      <c r="N14" s="275"/>
      <c r="O14" s="275">
        <v>69753</v>
      </c>
      <c r="P14" s="275"/>
      <c r="Q14" s="275">
        <v>79831</v>
      </c>
      <c r="R14" s="275"/>
      <c r="S14" s="275">
        <v>89691</v>
      </c>
      <c r="T14" s="275"/>
      <c r="U14" s="275">
        <v>84869</v>
      </c>
      <c r="V14" s="275"/>
      <c r="W14" s="275">
        <v>90161</v>
      </c>
      <c r="X14" s="275"/>
      <c r="Y14" s="275">
        <v>96062</v>
      </c>
      <c r="Z14" s="275"/>
      <c r="AA14" s="178">
        <v>3.41076621340063</v>
      </c>
      <c r="AB14" s="178"/>
      <c r="AC14" s="178">
        <v>3.6747379773865823</v>
      </c>
      <c r="AD14" s="178"/>
      <c r="AE14" s="178">
        <v>4.175957202619431</v>
      </c>
      <c r="AF14" s="178"/>
      <c r="AG14" s="178">
        <v>4.0789511743778055</v>
      </c>
      <c r="AH14" s="178"/>
      <c r="AI14" s="178">
        <f t="shared" si="0"/>
        <v>4.54</v>
      </c>
      <c r="AJ14" s="401">
        <f t="shared" si="1"/>
        <v>4.62</v>
      </c>
      <c r="BP14" s="46"/>
      <c r="BQ14" s="47"/>
      <c r="BR14" s="46"/>
      <c r="BS14" s="47"/>
      <c r="BT14" s="46"/>
      <c r="BU14" s="47"/>
      <c r="BV14" s="48"/>
      <c r="BW14" s="47"/>
      <c r="BX14" s="46"/>
      <c r="BY14" s="47"/>
      <c r="BZ14" s="46"/>
      <c r="CA14" s="47"/>
      <c r="CB14" s="46"/>
      <c r="CC14" s="47"/>
      <c r="CI14" s="47"/>
    </row>
    <row r="15" spans="1:87" ht="36" customHeight="1">
      <c r="A15" s="175" t="s">
        <v>163</v>
      </c>
      <c r="B15" s="208"/>
      <c r="C15" s="275">
        <v>2099481</v>
      </c>
      <c r="D15" s="275"/>
      <c r="E15" s="275">
        <v>2230264</v>
      </c>
      <c r="F15" s="275"/>
      <c r="G15" s="275">
        <v>2204925</v>
      </c>
      <c r="H15" s="275"/>
      <c r="I15" s="275">
        <v>2136001.7725087707</v>
      </c>
      <c r="J15" s="275"/>
      <c r="K15" s="275">
        <v>2485541</v>
      </c>
      <c r="L15" s="275"/>
      <c r="M15" s="425">
        <v>2569259</v>
      </c>
      <c r="N15" s="275"/>
      <c r="O15" s="275">
        <v>69968</v>
      </c>
      <c r="P15" s="275"/>
      <c r="Q15" s="275">
        <v>81702</v>
      </c>
      <c r="R15" s="275"/>
      <c r="S15" s="275">
        <v>92475</v>
      </c>
      <c r="T15" s="275"/>
      <c r="U15" s="275">
        <v>89813</v>
      </c>
      <c r="V15" s="275"/>
      <c r="W15" s="275">
        <v>91666</v>
      </c>
      <c r="X15" s="275"/>
      <c r="Y15" s="275">
        <v>95894</v>
      </c>
      <c r="Z15" s="275"/>
      <c r="AA15" s="178">
        <v>3.332633160290567</v>
      </c>
      <c r="AB15" s="178"/>
      <c r="AC15" s="178">
        <v>3.663333130068907</v>
      </c>
      <c r="AD15" s="178"/>
      <c r="AE15" s="178">
        <v>4.1940202047688695</v>
      </c>
      <c r="AF15" s="178"/>
      <c r="AG15" s="178">
        <v>4.204724975228513</v>
      </c>
      <c r="AH15" s="178"/>
      <c r="AI15" s="178">
        <f t="shared" si="0"/>
        <v>3.69</v>
      </c>
      <c r="AJ15" s="401">
        <f t="shared" si="1"/>
        <v>3.73</v>
      </c>
      <c r="BP15" s="46"/>
      <c r="BQ15" s="47"/>
      <c r="BR15" s="46"/>
      <c r="BS15" s="47"/>
      <c r="BT15" s="46"/>
      <c r="BU15" s="47"/>
      <c r="BV15" s="48"/>
      <c r="BW15" s="47"/>
      <c r="BX15" s="46"/>
      <c r="BY15" s="47"/>
      <c r="BZ15" s="46"/>
      <c r="CA15" s="47"/>
      <c r="CB15" s="46"/>
      <c r="CC15" s="47"/>
      <c r="CI15" s="47"/>
    </row>
    <row r="16" spans="1:87" ht="36" customHeight="1">
      <c r="A16" s="175" t="s">
        <v>164</v>
      </c>
      <c r="B16" s="208"/>
      <c r="C16" s="275">
        <v>1973516</v>
      </c>
      <c r="D16" s="275"/>
      <c r="E16" s="275">
        <v>2096452</v>
      </c>
      <c r="F16" s="275"/>
      <c r="G16" s="275">
        <v>2072634</v>
      </c>
      <c r="H16" s="275"/>
      <c r="I16" s="275">
        <v>2007845.6542191652</v>
      </c>
      <c r="J16" s="275"/>
      <c r="K16" s="275">
        <v>2306705</v>
      </c>
      <c r="L16" s="275"/>
      <c r="M16" s="425">
        <v>2395834</v>
      </c>
      <c r="N16" s="275"/>
      <c r="O16" s="275">
        <v>63944</v>
      </c>
      <c r="P16" s="275"/>
      <c r="Q16" s="275">
        <v>73173</v>
      </c>
      <c r="R16" s="275"/>
      <c r="S16" s="275">
        <v>80144</v>
      </c>
      <c r="T16" s="275"/>
      <c r="U16" s="275">
        <v>76966</v>
      </c>
      <c r="V16" s="275"/>
      <c r="W16" s="275">
        <v>79783</v>
      </c>
      <c r="X16" s="275"/>
      <c r="Y16" s="275">
        <v>84189</v>
      </c>
      <c r="Z16" s="275"/>
      <c r="AA16" s="178">
        <v>3.240105476722763</v>
      </c>
      <c r="AB16" s="178"/>
      <c r="AC16" s="178">
        <v>3.4903255595644453</v>
      </c>
      <c r="AD16" s="178"/>
      <c r="AE16" s="178">
        <v>3.866770495900386</v>
      </c>
      <c r="AF16" s="178"/>
      <c r="AG16" s="178">
        <v>3.8332627728764064</v>
      </c>
      <c r="AH16" s="178"/>
      <c r="AI16" s="178">
        <f t="shared" si="0"/>
        <v>3.46</v>
      </c>
      <c r="AJ16" s="401">
        <f t="shared" si="1"/>
        <v>3.51</v>
      </c>
      <c r="BH16" s="46"/>
      <c r="BI16" s="46"/>
      <c r="BJ16" s="46"/>
      <c r="BP16" s="46"/>
      <c r="BQ16" s="47"/>
      <c r="BR16" s="46"/>
      <c r="BS16" s="47"/>
      <c r="BT16" s="46"/>
      <c r="BU16" s="47"/>
      <c r="BV16" s="48"/>
      <c r="BW16" s="47"/>
      <c r="BX16" s="46"/>
      <c r="BY16" s="47"/>
      <c r="BZ16" s="46"/>
      <c r="CA16" s="47"/>
      <c r="CB16" s="46"/>
      <c r="CC16" s="47"/>
      <c r="CI16" s="47"/>
    </row>
    <row r="17" spans="1:87" ht="36" customHeight="1">
      <c r="A17" s="175" t="s">
        <v>165</v>
      </c>
      <c r="B17" s="208"/>
      <c r="C17" s="275">
        <v>1570220</v>
      </c>
      <c r="D17" s="275"/>
      <c r="E17" s="275">
        <v>1668033</v>
      </c>
      <c r="F17" s="275"/>
      <c r="G17" s="275">
        <v>1649081</v>
      </c>
      <c r="H17" s="275"/>
      <c r="I17" s="275">
        <v>1597533.4885844314</v>
      </c>
      <c r="J17" s="275"/>
      <c r="K17" s="275">
        <v>2163220</v>
      </c>
      <c r="L17" s="275"/>
      <c r="M17" s="425">
        <v>2227320</v>
      </c>
      <c r="N17" s="275"/>
      <c r="O17" s="275">
        <v>51319</v>
      </c>
      <c r="P17" s="275"/>
      <c r="Q17" s="275">
        <v>61850</v>
      </c>
      <c r="R17" s="275"/>
      <c r="S17" s="275">
        <v>70661</v>
      </c>
      <c r="T17" s="275"/>
      <c r="U17" s="275">
        <v>70036</v>
      </c>
      <c r="V17" s="275"/>
      <c r="W17" s="275">
        <v>71931</v>
      </c>
      <c r="X17" s="275"/>
      <c r="Y17" s="275">
        <v>74532</v>
      </c>
      <c r="Z17" s="275"/>
      <c r="AA17" s="178">
        <v>3.268268140770083</v>
      </c>
      <c r="AB17" s="178"/>
      <c r="AC17" s="178">
        <v>3.7079602142163854</v>
      </c>
      <c r="AD17" s="178"/>
      <c r="AE17" s="178">
        <v>4.284871392005607</v>
      </c>
      <c r="AF17" s="178"/>
      <c r="AG17" s="178">
        <v>4.3840082540027785</v>
      </c>
      <c r="AH17" s="178"/>
      <c r="AI17" s="178">
        <f t="shared" si="0"/>
        <v>3.33</v>
      </c>
      <c r="AJ17" s="401">
        <f t="shared" si="1"/>
        <v>3.35</v>
      </c>
      <c r="BP17" s="46"/>
      <c r="BQ17" s="47"/>
      <c r="BR17" s="46"/>
      <c r="BS17" s="47"/>
      <c r="BT17" s="46"/>
      <c r="BU17" s="47"/>
      <c r="BV17" s="48"/>
      <c r="BW17" s="47"/>
      <c r="BX17" s="46"/>
      <c r="BY17" s="47"/>
      <c r="BZ17" s="46"/>
      <c r="CA17" s="47"/>
      <c r="CB17" s="46"/>
      <c r="CC17" s="47"/>
      <c r="CI17" s="47"/>
    </row>
    <row r="18" spans="1:87" ht="36" customHeight="1">
      <c r="A18" s="175" t="s">
        <v>166</v>
      </c>
      <c r="B18" s="208"/>
      <c r="C18" s="275">
        <v>1271256</v>
      </c>
      <c r="D18" s="275"/>
      <c r="E18" s="275">
        <v>1350446</v>
      </c>
      <c r="F18" s="275"/>
      <c r="G18" s="275">
        <v>1335103</v>
      </c>
      <c r="H18" s="275"/>
      <c r="I18" s="275">
        <v>1293369.4465239653</v>
      </c>
      <c r="J18" s="275"/>
      <c r="K18" s="275">
        <v>1702857</v>
      </c>
      <c r="L18" s="275"/>
      <c r="M18" s="425">
        <v>1802640</v>
      </c>
      <c r="N18" s="275"/>
      <c r="O18" s="275">
        <v>39333</v>
      </c>
      <c r="P18" s="275"/>
      <c r="Q18" s="275">
        <v>46224</v>
      </c>
      <c r="R18" s="275"/>
      <c r="S18" s="275">
        <v>52191</v>
      </c>
      <c r="T18" s="275"/>
      <c r="U18" s="275">
        <v>51882</v>
      </c>
      <c r="V18" s="275"/>
      <c r="W18" s="275">
        <v>54016</v>
      </c>
      <c r="X18" s="275"/>
      <c r="Y18" s="275">
        <v>57847</v>
      </c>
      <c r="Z18" s="275"/>
      <c r="AA18" s="178">
        <v>3.094026694859257</v>
      </c>
      <c r="AB18" s="178"/>
      <c r="AC18" s="178">
        <v>3.422869185439477</v>
      </c>
      <c r="AD18" s="178"/>
      <c r="AE18" s="178">
        <v>3.9091365984497077</v>
      </c>
      <c r="AF18" s="178"/>
      <c r="AG18" s="178">
        <v>4.011382837242449</v>
      </c>
      <c r="AH18" s="178"/>
      <c r="AI18" s="178">
        <f t="shared" si="0"/>
        <v>3.17</v>
      </c>
      <c r="AJ18" s="401">
        <f t="shared" si="1"/>
        <v>3.21</v>
      </c>
      <c r="BP18" s="46"/>
      <c r="BQ18" s="47"/>
      <c r="BR18" s="46"/>
      <c r="BS18" s="47"/>
      <c r="BT18" s="46"/>
      <c r="BU18" s="47"/>
      <c r="BV18" s="48"/>
      <c r="BW18" s="47"/>
      <c r="BX18" s="46"/>
      <c r="BY18" s="47"/>
      <c r="BZ18" s="46"/>
      <c r="CA18" s="47"/>
      <c r="CB18" s="46"/>
      <c r="CC18" s="47"/>
      <c r="CI18" s="47"/>
    </row>
    <row r="19" spans="1:87" ht="36" customHeight="1">
      <c r="A19" s="175" t="s">
        <v>167</v>
      </c>
      <c r="B19" s="208"/>
      <c r="C19" s="275">
        <v>1011810</v>
      </c>
      <c r="D19" s="275"/>
      <c r="E19" s="275">
        <v>1074839</v>
      </c>
      <c r="F19" s="275"/>
      <c r="G19" s="275">
        <v>1062627</v>
      </c>
      <c r="H19" s="275"/>
      <c r="I19" s="275">
        <v>1029410.6821783821</v>
      </c>
      <c r="J19" s="275"/>
      <c r="K19" s="275">
        <v>1291232</v>
      </c>
      <c r="L19" s="275"/>
      <c r="M19" s="425">
        <v>1368577</v>
      </c>
      <c r="N19" s="275"/>
      <c r="O19" s="275">
        <v>29848</v>
      </c>
      <c r="P19" s="275"/>
      <c r="Q19" s="275">
        <v>34578</v>
      </c>
      <c r="R19" s="275"/>
      <c r="S19" s="275">
        <v>39586</v>
      </c>
      <c r="T19" s="275"/>
      <c r="U19" s="275">
        <v>39495</v>
      </c>
      <c r="V19" s="275"/>
      <c r="W19" s="275">
        <v>40653</v>
      </c>
      <c r="X19" s="275"/>
      <c r="Y19" s="275">
        <v>43799</v>
      </c>
      <c r="Z19" s="275"/>
      <c r="AA19" s="178">
        <v>2.9499609610499995</v>
      </c>
      <c r="AB19" s="178"/>
      <c r="AC19" s="178">
        <v>3.2170399473781655</v>
      </c>
      <c r="AD19" s="178"/>
      <c r="AE19" s="178">
        <v>3.725295894043724</v>
      </c>
      <c r="AF19" s="178"/>
      <c r="AG19" s="178">
        <v>3.8366611774829127</v>
      </c>
      <c r="AH19" s="178"/>
      <c r="AI19" s="178">
        <f t="shared" si="0"/>
        <v>3.15</v>
      </c>
      <c r="AJ19" s="401">
        <f t="shared" si="1"/>
        <v>3.2</v>
      </c>
      <c r="BP19" s="46"/>
      <c r="BQ19" s="47"/>
      <c r="BR19" s="46"/>
      <c r="BS19" s="47"/>
      <c r="BT19" s="46"/>
      <c r="BU19" s="47"/>
      <c r="BV19" s="48"/>
      <c r="BW19" s="47"/>
      <c r="BX19" s="46"/>
      <c r="BY19" s="47"/>
      <c r="BZ19" s="46"/>
      <c r="CA19" s="47"/>
      <c r="CB19" s="46"/>
      <c r="CC19" s="47"/>
      <c r="CI19" s="47"/>
    </row>
    <row r="20" spans="1:87" ht="36" customHeight="1">
      <c r="A20" s="175" t="s">
        <v>168</v>
      </c>
      <c r="B20" s="208"/>
      <c r="C20" s="275">
        <v>779491</v>
      </c>
      <c r="D20" s="275"/>
      <c r="E20" s="275">
        <v>828047</v>
      </c>
      <c r="F20" s="275"/>
      <c r="G20" s="275">
        <v>818639</v>
      </c>
      <c r="H20" s="275"/>
      <c r="I20" s="275">
        <v>793049.754797738</v>
      </c>
      <c r="J20" s="275"/>
      <c r="K20" s="275">
        <v>901712</v>
      </c>
      <c r="L20" s="275"/>
      <c r="M20" s="425">
        <v>955606</v>
      </c>
      <c r="N20" s="275"/>
      <c r="O20" s="275">
        <v>20820</v>
      </c>
      <c r="P20" s="275"/>
      <c r="Q20" s="275">
        <v>24043</v>
      </c>
      <c r="R20" s="275"/>
      <c r="S20" s="275">
        <v>27762</v>
      </c>
      <c r="T20" s="275"/>
      <c r="U20" s="275">
        <v>27821</v>
      </c>
      <c r="V20" s="275"/>
      <c r="W20" s="275">
        <v>28917</v>
      </c>
      <c r="X20" s="275"/>
      <c r="Y20" s="275">
        <v>31091</v>
      </c>
      <c r="Z20" s="275"/>
      <c r="AA20" s="178">
        <v>2.670973750819445</v>
      </c>
      <c r="AB20" s="178"/>
      <c r="AC20" s="178">
        <v>2.9035791446620784</v>
      </c>
      <c r="AD20" s="178"/>
      <c r="AE20" s="178">
        <v>3.391238384684824</v>
      </c>
      <c r="AF20" s="178"/>
      <c r="AG20" s="178">
        <v>3.5081027176025743</v>
      </c>
      <c r="AH20" s="178"/>
      <c r="AI20" s="178">
        <f t="shared" si="0"/>
        <v>3.21</v>
      </c>
      <c r="AJ20" s="401">
        <f t="shared" si="1"/>
        <v>3.25</v>
      </c>
      <c r="BH20" s="46"/>
      <c r="BI20" s="46"/>
      <c r="BJ20" s="46"/>
      <c r="BP20" s="46"/>
      <c r="BQ20" s="47"/>
      <c r="BR20" s="46"/>
      <c r="BS20" s="47"/>
      <c r="BT20" s="46"/>
      <c r="BU20" s="47"/>
      <c r="BV20" s="48"/>
      <c r="BW20" s="47"/>
      <c r="BX20" s="46"/>
      <c r="BY20" s="47"/>
      <c r="BZ20" s="46"/>
      <c r="CA20" s="47"/>
      <c r="CB20" s="46"/>
      <c r="CC20" s="47"/>
      <c r="CI20" s="47"/>
    </row>
    <row r="21" spans="1:87" ht="36" customHeight="1">
      <c r="A21" s="175" t="s">
        <v>169</v>
      </c>
      <c r="B21" s="208"/>
      <c r="C21" s="275">
        <v>598500</v>
      </c>
      <c r="D21" s="275"/>
      <c r="E21" s="275">
        <v>635782</v>
      </c>
      <c r="F21" s="275"/>
      <c r="G21" s="275">
        <v>628558</v>
      </c>
      <c r="H21" s="275"/>
      <c r="I21" s="275">
        <v>608910.562485513</v>
      </c>
      <c r="J21" s="275"/>
      <c r="K21" s="275">
        <v>596600</v>
      </c>
      <c r="L21" s="275"/>
      <c r="M21" s="425">
        <v>638161</v>
      </c>
      <c r="N21" s="275"/>
      <c r="O21" s="275">
        <v>13292</v>
      </c>
      <c r="P21" s="275"/>
      <c r="Q21" s="275">
        <v>14895</v>
      </c>
      <c r="R21" s="275"/>
      <c r="S21" s="275">
        <v>17437</v>
      </c>
      <c r="T21" s="275"/>
      <c r="U21" s="275">
        <v>17865</v>
      </c>
      <c r="V21" s="275"/>
      <c r="W21" s="275">
        <v>18199</v>
      </c>
      <c r="X21" s="275"/>
      <c r="Y21" s="275">
        <v>19766</v>
      </c>
      <c r="Z21" s="275"/>
      <c r="AA21" s="178">
        <v>2.2208855472013367</v>
      </c>
      <c r="AB21" s="178"/>
      <c r="AC21" s="178">
        <v>2.3427841618668035</v>
      </c>
      <c r="AD21" s="178"/>
      <c r="AE21" s="178">
        <v>2.774127447268192</v>
      </c>
      <c r="AF21" s="178"/>
      <c r="AG21" s="178">
        <v>2.93392841258605</v>
      </c>
      <c r="AH21" s="178"/>
      <c r="AI21" s="178">
        <f t="shared" si="0"/>
        <v>3.05</v>
      </c>
      <c r="AJ21" s="401">
        <f t="shared" si="1"/>
        <v>3.1</v>
      </c>
      <c r="BP21" s="46"/>
      <c r="BQ21" s="47"/>
      <c r="BR21" s="46"/>
      <c r="BS21" s="47"/>
      <c r="BT21" s="46"/>
      <c r="BU21" s="47"/>
      <c r="BV21" s="48"/>
      <c r="BW21" s="47"/>
      <c r="BX21" s="46"/>
      <c r="BY21" s="47"/>
      <c r="BZ21" s="46"/>
      <c r="CA21" s="47"/>
      <c r="CB21" s="46"/>
      <c r="CC21" s="47"/>
      <c r="CI21" s="47"/>
    </row>
    <row r="22" spans="1:87" ht="36" customHeight="1">
      <c r="A22" s="175" t="s">
        <v>170</v>
      </c>
      <c r="B22" s="208"/>
      <c r="C22" s="275">
        <v>430624</v>
      </c>
      <c r="D22" s="275"/>
      <c r="E22" s="275">
        <v>457449</v>
      </c>
      <c r="F22" s="275"/>
      <c r="G22" s="275">
        <v>452251</v>
      </c>
      <c r="H22" s="275"/>
      <c r="I22" s="275">
        <v>438114.6176323254</v>
      </c>
      <c r="J22" s="275"/>
      <c r="K22" s="275">
        <v>241225</v>
      </c>
      <c r="L22" s="275"/>
      <c r="M22" s="425">
        <v>253763</v>
      </c>
      <c r="N22" s="275"/>
      <c r="O22" s="275">
        <v>5419</v>
      </c>
      <c r="P22" s="275"/>
      <c r="Q22" s="275">
        <v>5859</v>
      </c>
      <c r="R22" s="275"/>
      <c r="S22" s="275">
        <v>6863</v>
      </c>
      <c r="T22" s="275"/>
      <c r="U22" s="275">
        <v>6978</v>
      </c>
      <c r="V22" s="275"/>
      <c r="W22" s="275">
        <v>6982</v>
      </c>
      <c r="X22" s="275"/>
      <c r="Y22" s="275">
        <v>7490</v>
      </c>
      <c r="Z22" s="275"/>
      <c r="AA22" s="178">
        <v>1.2584064055881699</v>
      </c>
      <c r="AB22" s="178"/>
      <c r="AC22" s="178">
        <v>1.2807985152443224</v>
      </c>
      <c r="AD22" s="178"/>
      <c r="AE22" s="178">
        <v>1.5175201381533707</v>
      </c>
      <c r="AF22" s="178"/>
      <c r="AG22" s="178">
        <v>1.592733891809124</v>
      </c>
      <c r="AH22" s="178"/>
      <c r="AI22" s="178">
        <f t="shared" si="0"/>
        <v>2.89</v>
      </c>
      <c r="AJ22" s="401">
        <f t="shared" si="1"/>
        <v>2.95</v>
      </c>
      <c r="BP22" s="46"/>
      <c r="BQ22" s="47"/>
      <c r="BR22" s="46"/>
      <c r="BS22" s="47"/>
      <c r="BT22" s="46"/>
      <c r="BU22" s="47"/>
      <c r="BV22" s="48"/>
      <c r="BW22" s="47"/>
      <c r="BX22" s="46"/>
      <c r="BY22" s="47"/>
      <c r="BZ22" s="46"/>
      <c r="CA22" s="47"/>
      <c r="CB22" s="46"/>
      <c r="CC22" s="47"/>
      <c r="CI22" s="47"/>
    </row>
    <row r="23" spans="1:87" ht="36" customHeight="1">
      <c r="A23" s="175" t="s">
        <v>171</v>
      </c>
      <c r="B23" s="208"/>
      <c r="C23" s="275">
        <v>255589</v>
      </c>
      <c r="D23" s="275"/>
      <c r="E23" s="275">
        <v>271511</v>
      </c>
      <c r="F23" s="275"/>
      <c r="G23" s="275">
        <v>268426</v>
      </c>
      <c r="H23" s="275"/>
      <c r="I23" s="275">
        <v>260035.30520617834</v>
      </c>
      <c r="J23" s="275"/>
      <c r="K23" s="275">
        <v>78864</v>
      </c>
      <c r="L23" s="275"/>
      <c r="M23" s="425">
        <v>83041</v>
      </c>
      <c r="N23" s="275"/>
      <c r="O23" s="275">
        <v>1656</v>
      </c>
      <c r="P23" s="275"/>
      <c r="Q23" s="275">
        <v>1700</v>
      </c>
      <c r="R23" s="275"/>
      <c r="S23" s="275">
        <v>1939</v>
      </c>
      <c r="T23" s="275"/>
      <c r="U23" s="275">
        <v>1884</v>
      </c>
      <c r="V23" s="275"/>
      <c r="W23" s="275">
        <v>1790</v>
      </c>
      <c r="X23" s="275"/>
      <c r="Y23" s="275">
        <v>1888</v>
      </c>
      <c r="Z23" s="275"/>
      <c r="AA23" s="178">
        <v>0.6479152076184812</v>
      </c>
      <c r="AB23" s="178"/>
      <c r="AC23" s="178">
        <v>0.6261256450014917</v>
      </c>
      <c r="AD23" s="178"/>
      <c r="AE23" s="178">
        <v>0.7223592349474343</v>
      </c>
      <c r="AF23" s="178"/>
      <c r="AG23" s="178">
        <v>0.7245170029916526</v>
      </c>
      <c r="AH23" s="178"/>
      <c r="AI23" s="178">
        <f t="shared" si="0"/>
        <v>2.27</v>
      </c>
      <c r="AJ23" s="401">
        <f t="shared" si="1"/>
        <v>2.27</v>
      </c>
      <c r="CI23" s="47"/>
    </row>
    <row r="24" spans="1:87" ht="36" customHeight="1">
      <c r="A24" s="175" t="s">
        <v>172</v>
      </c>
      <c r="B24" s="208"/>
      <c r="C24" s="275">
        <v>187590</v>
      </c>
      <c r="D24" s="275"/>
      <c r="E24" s="275">
        <v>199275</v>
      </c>
      <c r="F24" s="275"/>
      <c r="G24" s="275">
        <v>197010</v>
      </c>
      <c r="H24" s="275"/>
      <c r="I24" s="275">
        <v>190852.49916461576</v>
      </c>
      <c r="J24" s="275"/>
      <c r="K24" s="275">
        <v>30330</v>
      </c>
      <c r="L24" s="275"/>
      <c r="M24" s="425">
        <v>30859</v>
      </c>
      <c r="N24" s="275"/>
      <c r="O24" s="275">
        <v>543</v>
      </c>
      <c r="P24" s="275"/>
      <c r="Q24" s="275">
        <v>545</v>
      </c>
      <c r="R24" s="275"/>
      <c r="S24" s="275">
        <v>642</v>
      </c>
      <c r="T24" s="275"/>
      <c r="U24" s="275">
        <v>551</v>
      </c>
      <c r="V24" s="275"/>
      <c r="W24" s="275">
        <v>554</v>
      </c>
      <c r="X24" s="275"/>
      <c r="Y24" s="275">
        <v>622</v>
      </c>
      <c r="Z24" s="275"/>
      <c r="AA24" s="178">
        <v>0.2894610586918279</v>
      </c>
      <c r="AB24" s="178"/>
      <c r="AC24" s="178">
        <v>0.27349140634801156</v>
      </c>
      <c r="AD24" s="178"/>
      <c r="AE24" s="178">
        <v>0.32587178315821536</v>
      </c>
      <c r="AF24" s="178"/>
      <c r="AG24" s="178">
        <v>0.28870462918316137</v>
      </c>
      <c r="AH24" s="178"/>
      <c r="AI24" s="178">
        <f t="shared" si="0"/>
        <v>1.83</v>
      </c>
      <c r="AJ24" s="401">
        <f t="shared" si="1"/>
        <v>2.02</v>
      </c>
      <c r="BH24" s="46"/>
      <c r="BI24" s="46"/>
      <c r="BJ24" s="46"/>
      <c r="CI24" s="47"/>
    </row>
    <row r="25" spans="1:36" ht="36" customHeight="1" thickBot="1">
      <c r="A25" s="630" t="s">
        <v>173</v>
      </c>
      <c r="B25" s="554"/>
      <c r="C25" s="615">
        <v>243729</v>
      </c>
      <c r="D25" s="615"/>
      <c r="E25" s="615">
        <v>258911</v>
      </c>
      <c r="F25" s="615"/>
      <c r="G25" s="615">
        <v>255969</v>
      </c>
      <c r="H25" s="615"/>
      <c r="I25" s="615">
        <v>247968.17976803938</v>
      </c>
      <c r="J25" s="615"/>
      <c r="K25" s="615">
        <v>20752</v>
      </c>
      <c r="L25" s="615"/>
      <c r="M25" s="623">
        <v>20054</v>
      </c>
      <c r="N25" s="615"/>
      <c r="O25" s="615">
        <v>307</v>
      </c>
      <c r="P25" s="615"/>
      <c r="Q25" s="615">
        <v>306</v>
      </c>
      <c r="R25" s="615"/>
      <c r="S25" s="615">
        <v>350</v>
      </c>
      <c r="T25" s="615"/>
      <c r="U25" s="615">
        <v>301</v>
      </c>
      <c r="V25" s="615"/>
      <c r="W25" s="615">
        <v>292</v>
      </c>
      <c r="X25" s="615"/>
      <c r="Y25" s="615">
        <v>272</v>
      </c>
      <c r="Z25" s="615"/>
      <c r="AA25" s="631">
        <v>0.1259595698501204</v>
      </c>
      <c r="AB25" s="631"/>
      <c r="AC25" s="631">
        <v>0.11818733078161993</v>
      </c>
      <c r="AD25" s="631"/>
      <c r="AE25" s="631">
        <v>0.13673530779117785</v>
      </c>
      <c r="AF25" s="631"/>
      <c r="AG25" s="631">
        <v>0.12138654253201721</v>
      </c>
      <c r="AH25" s="631"/>
      <c r="AI25" s="631">
        <f t="shared" si="0"/>
        <v>1.41</v>
      </c>
      <c r="AJ25" s="632">
        <f t="shared" si="1"/>
        <v>1.36</v>
      </c>
    </row>
    <row r="26" spans="1:35" ht="12.75">
      <c r="A26" s="708"/>
      <c r="B26" s="708"/>
      <c r="C26" s="708"/>
      <c r="D26" s="708"/>
      <c r="E26" s="708"/>
      <c r="F26" s="708"/>
      <c r="G26" s="708"/>
      <c r="H26" s="708"/>
      <c r="I26" s="708"/>
      <c r="J26" s="708"/>
      <c r="K26" s="708"/>
      <c r="L26" s="708"/>
      <c r="M26" s="708"/>
      <c r="N26" s="708"/>
      <c r="O26" s="708"/>
      <c r="P26" s="708"/>
      <c r="Q26" s="708"/>
      <c r="R26" s="708"/>
      <c r="S26" s="708"/>
      <c r="T26" s="708"/>
      <c r="U26" s="708"/>
      <c r="V26" s="708"/>
      <c r="W26" s="708"/>
      <c r="X26" s="708"/>
      <c r="Y26" s="708"/>
      <c r="Z26" s="708"/>
      <c r="AA26" s="708"/>
      <c r="AB26" s="708"/>
      <c r="AC26" s="708"/>
      <c r="AD26" s="708"/>
      <c r="AE26" s="708"/>
      <c r="AF26" s="708"/>
      <c r="AG26" s="708"/>
      <c r="AH26" s="708"/>
      <c r="AI26" s="708"/>
    </row>
    <row r="27" spans="1:36" ht="12.75">
      <c r="A27" s="591" t="s">
        <v>536</v>
      </c>
      <c r="B27" s="591"/>
      <c r="C27" s="591"/>
      <c r="D27" s="591"/>
      <c r="E27" s="591"/>
      <c r="F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</row>
    <row r="28" spans="1:36" ht="12.75">
      <c r="A28" s="141"/>
      <c r="B28" s="141"/>
      <c r="C28" s="141"/>
      <c r="D28" s="141"/>
      <c r="E28" s="141"/>
      <c r="F28" s="183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</row>
    <row r="29" ht="12.75">
      <c r="M29" s="426"/>
    </row>
  </sheetData>
  <sheetProtection/>
  <mergeCells count="7">
    <mergeCell ref="A26:AI26"/>
    <mergeCell ref="A2:AJ2"/>
    <mergeCell ref="A5:A10"/>
    <mergeCell ref="A3:AJ3"/>
    <mergeCell ref="C5:M9"/>
    <mergeCell ref="O5:Y9"/>
    <mergeCell ref="AA5:AJ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8"/>
  <sheetViews>
    <sheetView showGridLines="0" zoomScale="95" zoomScaleNormal="9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421875" style="1" customWidth="1"/>
    <col min="2" max="2" width="20.00390625" style="1" customWidth="1"/>
    <col min="3" max="3" width="11.7109375" style="1" customWidth="1"/>
    <col min="4" max="4" width="17.00390625" style="1" customWidth="1"/>
    <col min="5" max="5" width="12.7109375" style="1" customWidth="1"/>
    <col min="6" max="6" width="2.28125" style="1" customWidth="1"/>
    <col min="7" max="7" width="12.7109375" style="1" customWidth="1"/>
    <col min="8" max="8" width="2.00390625" style="1" customWidth="1"/>
    <col min="9" max="9" width="10.421875" style="1" customWidth="1"/>
    <col min="10" max="10" width="2.421875" style="1" customWidth="1"/>
    <col min="11" max="11" width="12.140625" style="1" customWidth="1"/>
    <col min="12" max="12" width="3.00390625" style="1" customWidth="1"/>
    <col min="13" max="14" width="12.7109375" style="1" customWidth="1"/>
    <col min="15" max="15" width="3.57421875" style="1" customWidth="1"/>
    <col min="16" max="16" width="10.7109375" style="1" customWidth="1"/>
    <col min="17" max="17" width="13.28125" style="1" bestFit="1" customWidth="1"/>
    <col min="18" max="18" width="3.140625" style="1" customWidth="1"/>
    <col min="19" max="20" width="12.7109375" style="1" customWidth="1"/>
    <col min="21" max="21" width="2.421875" style="1" customWidth="1"/>
    <col min="22" max="34" width="11.421875" style="1" customWidth="1"/>
    <col min="35" max="35" width="2.140625" style="1" customWidth="1"/>
    <col min="36" max="16384" width="11.421875" style="1" customWidth="1"/>
  </cols>
  <sheetData>
    <row r="1" ht="12.75">
      <c r="A1" s="466" t="s">
        <v>612</v>
      </c>
    </row>
    <row r="2" spans="1:21" ht="12.75" customHeight="1">
      <c r="A2" s="699" t="s">
        <v>0</v>
      </c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</row>
    <row r="3" spans="1:21" ht="12.75" customHeight="1">
      <c r="A3" s="469"/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</row>
    <row r="4" spans="1:21" ht="12.75" customHeight="1">
      <c r="A4" s="700" t="s">
        <v>470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  <c r="L4" s="700"/>
      <c r="M4" s="700"/>
      <c r="N4" s="700"/>
      <c r="O4" s="700"/>
      <c r="P4" s="700"/>
      <c r="Q4" s="700"/>
      <c r="R4" s="700"/>
      <c r="S4" s="700"/>
      <c r="T4" s="700"/>
      <c r="U4" s="700"/>
    </row>
    <row r="5" spans="1:21" ht="12.75" customHeight="1" thickBot="1">
      <c r="A5" s="470"/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  <c r="R5" s="471"/>
      <c r="S5" s="471"/>
      <c r="T5" s="471"/>
      <c r="U5" s="471"/>
    </row>
    <row r="6" spans="1:21" s="4" customFormat="1" ht="12.75" customHeight="1">
      <c r="A6" s="701" t="s">
        <v>394</v>
      </c>
      <c r="B6" s="701"/>
      <c r="C6" s="701" t="s">
        <v>392</v>
      </c>
      <c r="D6" s="702" t="s">
        <v>393</v>
      </c>
      <c r="E6" s="703" t="s">
        <v>395</v>
      </c>
      <c r="F6" s="703"/>
      <c r="G6" s="703"/>
      <c r="H6" s="703"/>
      <c r="I6" s="703"/>
      <c r="J6" s="703"/>
      <c r="K6" s="703"/>
      <c r="L6" s="703"/>
      <c r="M6" s="703"/>
      <c r="N6" s="703"/>
      <c r="O6" s="703"/>
      <c r="P6" s="703"/>
      <c r="Q6" s="703"/>
      <c r="R6" s="703"/>
      <c r="S6" s="703"/>
      <c r="T6" s="703"/>
      <c r="U6" s="703"/>
    </row>
    <row r="7" spans="1:21" s="4" customFormat="1" ht="30" customHeight="1">
      <c r="A7" s="694"/>
      <c r="B7" s="694"/>
      <c r="C7" s="694"/>
      <c r="D7" s="695"/>
      <c r="E7" s="704" t="s">
        <v>1</v>
      </c>
      <c r="F7" s="704"/>
      <c r="G7" s="704"/>
      <c r="H7" s="477"/>
      <c r="I7" s="693" t="s">
        <v>2</v>
      </c>
      <c r="J7" s="693"/>
      <c r="K7" s="693"/>
      <c r="L7" s="478"/>
      <c r="M7" s="693" t="s">
        <v>3</v>
      </c>
      <c r="N7" s="693"/>
      <c r="O7" s="478"/>
      <c r="P7" s="693" t="s">
        <v>4</v>
      </c>
      <c r="Q7" s="693"/>
      <c r="R7" s="478"/>
      <c r="S7" s="694" t="s">
        <v>5</v>
      </c>
      <c r="T7" s="694"/>
      <c r="U7" s="694"/>
    </row>
    <row r="8" spans="1:21" s="4" customFormat="1" ht="48" customHeight="1">
      <c r="A8" s="694"/>
      <c r="B8" s="694"/>
      <c r="C8" s="694"/>
      <c r="D8" s="695"/>
      <c r="E8" s="473" t="s">
        <v>6</v>
      </c>
      <c r="F8" s="473"/>
      <c r="G8" s="475" t="s">
        <v>7</v>
      </c>
      <c r="H8" s="476"/>
      <c r="I8" s="473" t="s">
        <v>6</v>
      </c>
      <c r="J8" s="473"/>
      <c r="K8" s="475" t="s">
        <v>7</v>
      </c>
      <c r="L8" s="476"/>
      <c r="M8" s="473" t="s">
        <v>6</v>
      </c>
      <c r="N8" s="475" t="s">
        <v>7</v>
      </c>
      <c r="O8" s="476"/>
      <c r="P8" s="473" t="s">
        <v>6</v>
      </c>
      <c r="Q8" s="475" t="s">
        <v>9</v>
      </c>
      <c r="R8" s="476"/>
      <c r="S8" s="473" t="s">
        <v>6</v>
      </c>
      <c r="T8" s="695" t="s">
        <v>7</v>
      </c>
      <c r="U8" s="695"/>
    </row>
    <row r="9" spans="1:21" s="4" customFormat="1" ht="12.75">
      <c r="A9" s="142"/>
      <c r="B9" s="142"/>
      <c r="C9" s="257"/>
      <c r="D9" s="257"/>
      <c r="E9" s="257"/>
      <c r="F9" s="257"/>
      <c r="G9" s="302"/>
      <c r="H9" s="302"/>
      <c r="I9" s="281"/>
      <c r="J9" s="281"/>
      <c r="K9" s="472"/>
      <c r="L9" s="472"/>
      <c r="M9" s="281"/>
      <c r="N9" s="472"/>
      <c r="O9" s="472"/>
      <c r="P9" s="281"/>
      <c r="Q9" s="472"/>
      <c r="R9" s="472"/>
      <c r="S9" s="281"/>
      <c r="T9" s="472"/>
      <c r="U9" s="142"/>
    </row>
    <row r="10" spans="1:21" s="4" customFormat="1" ht="12.75">
      <c r="A10" s="696" t="s">
        <v>53</v>
      </c>
      <c r="B10" s="696"/>
      <c r="C10" s="146">
        <f>SUM(C12:C46)</f>
        <v>821572</v>
      </c>
      <c r="D10" s="146">
        <f>SUM(D12:D46)</f>
        <v>14971173</v>
      </c>
      <c r="E10" s="146">
        <f>SUM(E12:E46)</f>
        <v>536322</v>
      </c>
      <c r="F10" s="146"/>
      <c r="G10" s="367">
        <f>E10/D10*100</f>
        <v>3.5823645882657287</v>
      </c>
      <c r="H10" s="146"/>
      <c r="I10" s="146">
        <f>SUM(I12:I46)</f>
        <v>422043</v>
      </c>
      <c r="J10" s="146"/>
      <c r="K10" s="367">
        <f>I10/$D10*100</f>
        <v>2.819037626510628</v>
      </c>
      <c r="L10" s="146">
        <f>SUM(L12:L46)</f>
        <v>0</v>
      </c>
      <c r="M10" s="146">
        <f>SUM(M12:M46)</f>
        <v>110174</v>
      </c>
      <c r="N10" s="367">
        <f>M10/$D10*100</f>
        <v>0.7359076005600897</v>
      </c>
      <c r="O10" s="146">
        <f>SUM(O12:O46)</f>
        <v>0</v>
      </c>
      <c r="P10" s="146">
        <f>SUM(P12:P46)</f>
        <v>4105</v>
      </c>
      <c r="Q10" s="367">
        <f>P10/$D10*10000</f>
        <v>2.7419361195011236</v>
      </c>
      <c r="R10" s="146">
        <f>SUM(R12:R46)</f>
        <v>0</v>
      </c>
      <c r="S10" s="146">
        <f>SUM(S12:S46)</f>
        <v>426148</v>
      </c>
      <c r="T10" s="367">
        <f>S10/$D10*100</f>
        <v>2.8464569877056394</v>
      </c>
      <c r="U10" s="152"/>
    </row>
    <row r="11" spans="1:21" s="4" customFormat="1" ht="12.75">
      <c r="A11" s="142"/>
      <c r="B11" s="417"/>
      <c r="C11" s="146"/>
      <c r="D11" s="146"/>
      <c r="E11" s="146"/>
      <c r="F11" s="146"/>
      <c r="G11" s="367"/>
      <c r="H11" s="147"/>
      <c r="I11" s="148"/>
      <c r="J11" s="148"/>
      <c r="K11" s="367"/>
      <c r="L11" s="147"/>
      <c r="M11" s="149"/>
      <c r="N11" s="367"/>
      <c r="O11" s="147"/>
      <c r="P11" s="149"/>
      <c r="Q11" s="367"/>
      <c r="R11" s="147"/>
      <c r="S11" s="149"/>
      <c r="T11" s="367"/>
      <c r="U11" s="152"/>
    </row>
    <row r="12" spans="1:21" s="4" customFormat="1" ht="12.75">
      <c r="A12" s="142"/>
      <c r="B12" s="150" t="s">
        <v>10</v>
      </c>
      <c r="C12" s="146">
        <v>11870</v>
      </c>
      <c r="D12" s="402">
        <v>211586</v>
      </c>
      <c r="E12" s="402">
        <f aca="true" t="shared" si="0" ref="E12:E46">I12+M12+P12</f>
        <v>7295</v>
      </c>
      <c r="F12" s="402"/>
      <c r="G12" s="414">
        <f aca="true" t="shared" si="1" ref="G12:G46">E12/D12*100</f>
        <v>3.4477706464510884</v>
      </c>
      <c r="H12" s="311"/>
      <c r="I12" s="402">
        <v>5867</v>
      </c>
      <c r="J12" s="402"/>
      <c r="K12" s="414">
        <f aca="true" t="shared" si="2" ref="K12:K46">I12/D12*100</f>
        <v>2.772867770079306</v>
      </c>
      <c r="L12" s="311"/>
      <c r="M12" s="227">
        <v>1357</v>
      </c>
      <c r="N12" s="414">
        <f aca="true" t="shared" si="3" ref="N12:N46">M12/$D12*100</f>
        <v>0.6413467809779475</v>
      </c>
      <c r="O12" s="311"/>
      <c r="P12" s="227">
        <v>71</v>
      </c>
      <c r="Q12" s="414">
        <f aca="true" t="shared" si="4" ref="Q12:Q46">P12/$D12*10000</f>
        <v>3.3556095393835133</v>
      </c>
      <c r="R12" s="311"/>
      <c r="S12" s="227">
        <v>5938</v>
      </c>
      <c r="T12" s="414">
        <f aca="true" t="shared" si="5" ref="T12:T46">S12/$D12*100</f>
        <v>2.806423865473141</v>
      </c>
      <c r="U12" s="152"/>
    </row>
    <row r="13" spans="1:21" s="4" customFormat="1" ht="12.75">
      <c r="A13" s="142"/>
      <c r="B13" s="150" t="s">
        <v>11</v>
      </c>
      <c r="C13" s="146">
        <v>35925</v>
      </c>
      <c r="D13" s="402">
        <v>649908</v>
      </c>
      <c r="E13" s="402">
        <f t="shared" si="0"/>
        <v>26930</v>
      </c>
      <c r="F13" s="402"/>
      <c r="G13" s="414">
        <f t="shared" si="1"/>
        <v>4.143663410821223</v>
      </c>
      <c r="H13" s="311"/>
      <c r="I13" s="402">
        <v>22486</v>
      </c>
      <c r="J13" s="402"/>
      <c r="K13" s="414">
        <f t="shared" si="2"/>
        <v>3.45987432067308</v>
      </c>
      <c r="L13" s="311"/>
      <c r="M13" s="227">
        <v>4363</v>
      </c>
      <c r="N13" s="414">
        <f t="shared" si="3"/>
        <v>0.6713257876499443</v>
      </c>
      <c r="O13" s="311"/>
      <c r="P13" s="227">
        <v>81</v>
      </c>
      <c r="Q13" s="414">
        <f t="shared" si="4"/>
        <v>1.2463302498199744</v>
      </c>
      <c r="R13" s="311"/>
      <c r="S13" s="227">
        <v>22567</v>
      </c>
      <c r="T13" s="414">
        <f t="shared" si="5"/>
        <v>3.4723376231712795</v>
      </c>
      <c r="U13" s="152"/>
    </row>
    <row r="14" spans="1:21" s="4" customFormat="1" ht="12.75">
      <c r="A14" s="142"/>
      <c r="B14" s="150" t="s">
        <v>12</v>
      </c>
      <c r="C14" s="146">
        <v>10083.75</v>
      </c>
      <c r="D14" s="402">
        <v>118380</v>
      </c>
      <c r="E14" s="402">
        <f t="shared" si="0"/>
        <v>5037</v>
      </c>
      <c r="F14" s="402"/>
      <c r="G14" s="414">
        <f t="shared" si="1"/>
        <v>4.254941713127217</v>
      </c>
      <c r="H14" s="311"/>
      <c r="I14" s="402">
        <v>4583</v>
      </c>
      <c r="J14" s="402"/>
      <c r="K14" s="414">
        <f t="shared" si="2"/>
        <v>3.8714309849636765</v>
      </c>
      <c r="L14" s="311"/>
      <c r="M14" s="227">
        <v>431</v>
      </c>
      <c r="N14" s="414">
        <f t="shared" si="3"/>
        <v>0.3640817705693529</v>
      </c>
      <c r="O14" s="311"/>
      <c r="P14" s="227">
        <v>23</v>
      </c>
      <c r="Q14" s="414">
        <f t="shared" si="4"/>
        <v>1.9428957594188208</v>
      </c>
      <c r="R14" s="311"/>
      <c r="S14" s="227">
        <v>4606</v>
      </c>
      <c r="T14" s="414">
        <f t="shared" si="5"/>
        <v>3.8908599425578645</v>
      </c>
      <c r="U14" s="152"/>
    </row>
    <row r="15" spans="1:21" s="4" customFormat="1" ht="12.75">
      <c r="A15" s="142"/>
      <c r="B15" s="150" t="s">
        <v>13</v>
      </c>
      <c r="C15" s="146">
        <v>6184.5</v>
      </c>
      <c r="D15" s="402">
        <v>130367</v>
      </c>
      <c r="E15" s="402">
        <f t="shared" si="0"/>
        <v>2503</v>
      </c>
      <c r="F15" s="402"/>
      <c r="G15" s="414">
        <f t="shared" si="1"/>
        <v>1.9199644081707796</v>
      </c>
      <c r="H15" s="311"/>
      <c r="I15" s="402">
        <v>2126</v>
      </c>
      <c r="J15" s="402"/>
      <c r="K15" s="414">
        <f t="shared" si="2"/>
        <v>1.6307807957535267</v>
      </c>
      <c r="L15" s="311"/>
      <c r="M15" s="227">
        <v>361</v>
      </c>
      <c r="N15" s="414">
        <f t="shared" si="3"/>
        <v>0.27691056785843043</v>
      </c>
      <c r="O15" s="311"/>
      <c r="P15" s="227">
        <v>16</v>
      </c>
      <c r="Q15" s="414">
        <f t="shared" si="4"/>
        <v>1.2273044558822401</v>
      </c>
      <c r="R15" s="311"/>
      <c r="S15" s="227">
        <v>2142</v>
      </c>
      <c r="T15" s="414">
        <f t="shared" si="5"/>
        <v>1.6430538403123491</v>
      </c>
      <c r="U15" s="152"/>
    </row>
    <row r="16" spans="1:21" s="4" customFormat="1" ht="12.75">
      <c r="A16" s="142"/>
      <c r="B16" s="150" t="s">
        <v>14</v>
      </c>
      <c r="C16" s="402">
        <v>28710.5</v>
      </c>
      <c r="D16" s="402">
        <v>581632</v>
      </c>
      <c r="E16" s="402">
        <f t="shared" si="0"/>
        <v>20561</v>
      </c>
      <c r="F16" s="402"/>
      <c r="G16" s="414">
        <f t="shared" si="1"/>
        <v>3.5350530919894365</v>
      </c>
      <c r="H16" s="311"/>
      <c r="I16" s="402">
        <v>16659</v>
      </c>
      <c r="J16" s="402"/>
      <c r="K16" s="414">
        <f t="shared" si="2"/>
        <v>2.8641821632922535</v>
      </c>
      <c r="L16" s="311"/>
      <c r="M16" s="227">
        <v>3152</v>
      </c>
      <c r="N16" s="414">
        <f t="shared" si="3"/>
        <v>0.5419234154929577</v>
      </c>
      <c r="O16" s="311"/>
      <c r="P16" s="227">
        <v>750</v>
      </c>
      <c r="Q16" s="414">
        <f t="shared" si="4"/>
        <v>12.894751320422534</v>
      </c>
      <c r="R16" s="311"/>
      <c r="S16" s="227">
        <v>17409</v>
      </c>
      <c r="T16" s="414">
        <f t="shared" si="5"/>
        <v>2.993129676496479</v>
      </c>
      <c r="U16" s="142"/>
    </row>
    <row r="17" spans="1:21" s="4" customFormat="1" ht="12.75">
      <c r="A17" s="142"/>
      <c r="B17" s="150" t="s">
        <v>15</v>
      </c>
      <c r="C17" s="402">
        <v>8141.5</v>
      </c>
      <c r="D17" s="402">
        <v>108524</v>
      </c>
      <c r="E17" s="402">
        <f t="shared" si="0"/>
        <v>5735</v>
      </c>
      <c r="F17" s="402"/>
      <c r="G17" s="414">
        <f t="shared" si="1"/>
        <v>5.284545354023074</v>
      </c>
      <c r="H17" s="311"/>
      <c r="I17" s="402">
        <v>5142</v>
      </c>
      <c r="J17" s="402"/>
      <c r="K17" s="414">
        <f t="shared" si="2"/>
        <v>4.7381224429619255</v>
      </c>
      <c r="L17" s="311"/>
      <c r="M17" s="227">
        <v>585</v>
      </c>
      <c r="N17" s="414">
        <f t="shared" si="3"/>
        <v>0.5390512697652132</v>
      </c>
      <c r="O17" s="311"/>
      <c r="P17" s="227">
        <v>8</v>
      </c>
      <c r="Q17" s="414">
        <f t="shared" si="4"/>
        <v>0.737164129593454</v>
      </c>
      <c r="R17" s="311"/>
      <c r="S17" s="227">
        <v>5150</v>
      </c>
      <c r="T17" s="414">
        <f t="shared" si="5"/>
        <v>4.74549408425786</v>
      </c>
      <c r="U17" s="142"/>
    </row>
    <row r="18" spans="1:21" s="4" customFormat="1" ht="12.75">
      <c r="A18" s="142"/>
      <c r="B18" s="150" t="s">
        <v>16</v>
      </c>
      <c r="C18" s="402">
        <v>13439</v>
      </c>
      <c r="D18" s="402">
        <v>200180</v>
      </c>
      <c r="E18" s="402">
        <f t="shared" si="0"/>
        <v>3705</v>
      </c>
      <c r="F18" s="402"/>
      <c r="G18" s="414">
        <f t="shared" si="1"/>
        <v>1.850834249175742</v>
      </c>
      <c r="H18" s="311"/>
      <c r="I18" s="402">
        <v>3317</v>
      </c>
      <c r="J18" s="402"/>
      <c r="K18" s="414">
        <f t="shared" si="2"/>
        <v>1.6570086921770408</v>
      </c>
      <c r="L18" s="311"/>
      <c r="M18" s="227">
        <v>383</v>
      </c>
      <c r="N18" s="414">
        <f t="shared" si="3"/>
        <v>0.19132780497552204</v>
      </c>
      <c r="O18" s="311"/>
      <c r="P18" s="227">
        <v>5</v>
      </c>
      <c r="Q18" s="414">
        <f t="shared" si="4"/>
        <v>0.24977520231791386</v>
      </c>
      <c r="R18" s="311"/>
      <c r="S18" s="227">
        <v>3322</v>
      </c>
      <c r="T18" s="414">
        <f t="shared" si="5"/>
        <v>1.6595064442002199</v>
      </c>
      <c r="U18" s="152"/>
    </row>
    <row r="19" spans="1:21" s="4" customFormat="1" ht="12.75">
      <c r="A19" s="142"/>
      <c r="B19" s="150" t="s">
        <v>17</v>
      </c>
      <c r="C19" s="146">
        <v>31468.25</v>
      </c>
      <c r="D19" s="402">
        <v>646364</v>
      </c>
      <c r="E19" s="402">
        <f t="shared" si="0"/>
        <v>20892</v>
      </c>
      <c r="F19" s="402"/>
      <c r="G19" s="414">
        <f t="shared" si="1"/>
        <v>3.2322344685038154</v>
      </c>
      <c r="H19" s="311"/>
      <c r="I19" s="402">
        <v>15851</v>
      </c>
      <c r="J19" s="402"/>
      <c r="K19" s="414">
        <f t="shared" si="2"/>
        <v>2.4523333601500084</v>
      </c>
      <c r="L19" s="311"/>
      <c r="M19" s="227">
        <v>4749</v>
      </c>
      <c r="N19" s="414">
        <f t="shared" si="3"/>
        <v>0.7347253250490435</v>
      </c>
      <c r="O19" s="311"/>
      <c r="P19" s="227">
        <v>292</v>
      </c>
      <c r="Q19" s="414">
        <f t="shared" si="4"/>
        <v>4.517578330476326</v>
      </c>
      <c r="R19" s="311"/>
      <c r="S19" s="227">
        <v>16143</v>
      </c>
      <c r="T19" s="414">
        <f t="shared" si="5"/>
        <v>2.4975091434547716</v>
      </c>
      <c r="U19" s="152"/>
    </row>
    <row r="20" spans="1:21" s="4" customFormat="1" ht="12.75">
      <c r="A20" s="142"/>
      <c r="B20" s="150" t="s">
        <v>18</v>
      </c>
      <c r="C20" s="146">
        <v>41100</v>
      </c>
      <c r="D20" s="402">
        <v>871965</v>
      </c>
      <c r="E20" s="402">
        <f t="shared" si="0"/>
        <v>23342</v>
      </c>
      <c r="F20" s="402"/>
      <c r="G20" s="414">
        <f t="shared" si="1"/>
        <v>2.676942308464216</v>
      </c>
      <c r="H20" s="311"/>
      <c r="I20" s="402">
        <v>16559</v>
      </c>
      <c r="J20" s="402"/>
      <c r="K20" s="414">
        <f t="shared" si="2"/>
        <v>1.899044113009123</v>
      </c>
      <c r="L20" s="311"/>
      <c r="M20" s="227">
        <v>6733</v>
      </c>
      <c r="N20" s="414">
        <f t="shared" si="3"/>
        <v>0.7721640203448533</v>
      </c>
      <c r="O20" s="311"/>
      <c r="P20" s="227">
        <v>50</v>
      </c>
      <c r="Q20" s="414">
        <f t="shared" si="4"/>
        <v>0.5734175110239517</v>
      </c>
      <c r="R20" s="311"/>
      <c r="S20" s="227">
        <v>16609</v>
      </c>
      <c r="T20" s="414">
        <f t="shared" si="5"/>
        <v>1.9047782881193625</v>
      </c>
      <c r="U20" s="142"/>
    </row>
    <row r="21" spans="1:21" s="4" customFormat="1" ht="12.75">
      <c r="A21" s="142"/>
      <c r="B21" s="150" t="s">
        <v>19</v>
      </c>
      <c r="C21" s="146">
        <v>58245</v>
      </c>
      <c r="D21" s="402">
        <v>1096894</v>
      </c>
      <c r="E21" s="402">
        <f t="shared" si="0"/>
        <v>33762</v>
      </c>
      <c r="F21" s="402"/>
      <c r="G21" s="414">
        <f t="shared" si="1"/>
        <v>3.0779637777214575</v>
      </c>
      <c r="H21" s="311"/>
      <c r="I21" s="402">
        <v>23814</v>
      </c>
      <c r="J21" s="402"/>
      <c r="K21" s="414">
        <f t="shared" si="2"/>
        <v>2.1710393164699595</v>
      </c>
      <c r="L21" s="311"/>
      <c r="M21" s="227">
        <v>9865</v>
      </c>
      <c r="N21" s="414">
        <f t="shared" si="3"/>
        <v>0.8993576407565361</v>
      </c>
      <c r="O21" s="311"/>
      <c r="P21" s="227">
        <v>83</v>
      </c>
      <c r="Q21" s="414">
        <f t="shared" si="4"/>
        <v>0.7566820494961227</v>
      </c>
      <c r="R21" s="311"/>
      <c r="S21" s="227">
        <v>23897</v>
      </c>
      <c r="T21" s="414">
        <f t="shared" si="5"/>
        <v>2.178606136964921</v>
      </c>
      <c r="U21" s="142"/>
    </row>
    <row r="22" spans="1:21" s="4" customFormat="1" ht="12.75">
      <c r="A22" s="142"/>
      <c r="B22" s="150" t="s">
        <v>20</v>
      </c>
      <c r="C22" s="146">
        <v>11730.25</v>
      </c>
      <c r="D22" s="402">
        <v>189122</v>
      </c>
      <c r="E22" s="402">
        <f t="shared" si="0"/>
        <v>5823</v>
      </c>
      <c r="F22" s="402"/>
      <c r="G22" s="414">
        <f t="shared" si="1"/>
        <v>3.0789649009633995</v>
      </c>
      <c r="H22" s="311"/>
      <c r="I22" s="402">
        <v>5290</v>
      </c>
      <c r="J22" s="402"/>
      <c r="K22" s="414">
        <f t="shared" si="2"/>
        <v>2.797136240098984</v>
      </c>
      <c r="L22" s="311"/>
      <c r="M22" s="227">
        <v>516</v>
      </c>
      <c r="N22" s="414">
        <f t="shared" si="3"/>
        <v>0.2728397542327175</v>
      </c>
      <c r="O22" s="311"/>
      <c r="P22" s="227">
        <v>17</v>
      </c>
      <c r="Q22" s="414">
        <f t="shared" si="4"/>
        <v>0.8988906631698057</v>
      </c>
      <c r="R22" s="311"/>
      <c r="S22" s="227">
        <v>5307</v>
      </c>
      <c r="T22" s="414">
        <f t="shared" si="5"/>
        <v>2.8061251467306816</v>
      </c>
      <c r="U22" s="142"/>
    </row>
    <row r="23" spans="1:21" s="4" customFormat="1" ht="12.75">
      <c r="A23" s="142"/>
      <c r="B23" s="150" t="s">
        <v>21</v>
      </c>
      <c r="C23" s="146">
        <v>39208.75</v>
      </c>
      <c r="D23" s="402">
        <v>651626</v>
      </c>
      <c r="E23" s="402">
        <f t="shared" si="0"/>
        <v>22105</v>
      </c>
      <c r="F23" s="402"/>
      <c r="G23" s="414">
        <f t="shared" si="1"/>
        <v>3.3922833036128086</v>
      </c>
      <c r="H23" s="311"/>
      <c r="I23" s="402">
        <v>16712</v>
      </c>
      <c r="J23" s="402"/>
      <c r="K23" s="414">
        <f t="shared" si="2"/>
        <v>2.564661324133782</v>
      </c>
      <c r="L23" s="311"/>
      <c r="M23" s="227">
        <v>5142</v>
      </c>
      <c r="N23" s="414">
        <f t="shared" si="3"/>
        <v>0.7891029516931491</v>
      </c>
      <c r="O23" s="311"/>
      <c r="P23" s="227">
        <v>251</v>
      </c>
      <c r="Q23" s="414">
        <f t="shared" si="4"/>
        <v>3.8519027785877173</v>
      </c>
      <c r="R23" s="311"/>
      <c r="S23" s="227">
        <v>16963</v>
      </c>
      <c r="T23" s="414">
        <f t="shared" si="5"/>
        <v>2.6031803519196597</v>
      </c>
      <c r="U23" s="142"/>
    </row>
    <row r="24" spans="1:21" s="4" customFormat="1" ht="12.75">
      <c r="A24" s="142"/>
      <c r="B24" s="150" t="s">
        <v>22</v>
      </c>
      <c r="C24" s="146">
        <v>12298.75</v>
      </c>
      <c r="D24" s="402">
        <v>141634</v>
      </c>
      <c r="E24" s="402">
        <f t="shared" si="0"/>
        <v>5513</v>
      </c>
      <c r="F24" s="402"/>
      <c r="G24" s="414">
        <f t="shared" si="1"/>
        <v>3.892426959628338</v>
      </c>
      <c r="H24" s="311"/>
      <c r="I24" s="402">
        <v>4655</v>
      </c>
      <c r="J24" s="402"/>
      <c r="K24" s="414">
        <f t="shared" si="2"/>
        <v>3.286640213508056</v>
      </c>
      <c r="L24" s="311"/>
      <c r="M24" s="227">
        <v>842</v>
      </c>
      <c r="N24" s="414">
        <f t="shared" si="3"/>
        <v>0.5944900235819084</v>
      </c>
      <c r="O24" s="311"/>
      <c r="P24" s="227">
        <v>16</v>
      </c>
      <c r="Q24" s="414">
        <f t="shared" si="4"/>
        <v>1.1296722538373554</v>
      </c>
      <c r="R24" s="311"/>
      <c r="S24" s="227">
        <v>4671</v>
      </c>
      <c r="T24" s="414">
        <f t="shared" si="5"/>
        <v>3.2979369360464297</v>
      </c>
      <c r="U24" s="142"/>
    </row>
    <row r="25" spans="1:21" s="4" customFormat="1" ht="12.75">
      <c r="A25" s="142"/>
      <c r="B25" s="150" t="s">
        <v>23</v>
      </c>
      <c r="C25" s="146">
        <v>11779.5</v>
      </c>
      <c r="D25" s="402">
        <v>176124</v>
      </c>
      <c r="E25" s="402">
        <f t="shared" si="0"/>
        <v>8061</v>
      </c>
      <c r="F25" s="402"/>
      <c r="G25" s="414">
        <f t="shared" si="1"/>
        <v>4.5768890100156705</v>
      </c>
      <c r="H25" s="311"/>
      <c r="I25" s="402">
        <v>6108</v>
      </c>
      <c r="J25" s="402"/>
      <c r="K25" s="414">
        <f t="shared" si="2"/>
        <v>3.4680111739456296</v>
      </c>
      <c r="L25" s="311"/>
      <c r="M25" s="227">
        <v>1541</v>
      </c>
      <c r="N25" s="414">
        <f t="shared" si="3"/>
        <v>0.8749517385478414</v>
      </c>
      <c r="O25" s="311"/>
      <c r="P25" s="227">
        <v>412</v>
      </c>
      <c r="Q25" s="414">
        <f>P25/$D25*10000</f>
        <v>23.392609752220025</v>
      </c>
      <c r="R25" s="311"/>
      <c r="S25" s="227">
        <v>6520</v>
      </c>
      <c r="T25" s="414">
        <f t="shared" si="5"/>
        <v>3.7019372714678296</v>
      </c>
      <c r="U25" s="142"/>
    </row>
    <row r="26" spans="1:21" s="4" customFormat="1" ht="12.75">
      <c r="A26" s="142"/>
      <c r="B26" s="150" t="s">
        <v>24</v>
      </c>
      <c r="C26" s="146">
        <v>74782.25</v>
      </c>
      <c r="D26" s="402">
        <v>1276791</v>
      </c>
      <c r="E26" s="402">
        <f t="shared" si="0"/>
        <v>58750</v>
      </c>
      <c r="F26" s="402"/>
      <c r="G26" s="414">
        <f t="shared" si="1"/>
        <v>4.601379552330805</v>
      </c>
      <c r="H26" s="311"/>
      <c r="I26" s="402">
        <v>46164</v>
      </c>
      <c r="J26" s="402"/>
      <c r="K26" s="414">
        <f t="shared" si="2"/>
        <v>3.615626989851902</v>
      </c>
      <c r="L26" s="311"/>
      <c r="M26" s="227">
        <v>12435</v>
      </c>
      <c r="N26" s="414">
        <f t="shared" si="3"/>
        <v>0.973926038012486</v>
      </c>
      <c r="O26" s="311"/>
      <c r="P26" s="227">
        <v>151</v>
      </c>
      <c r="Q26" s="414">
        <f t="shared" si="4"/>
        <v>1.1826524466416195</v>
      </c>
      <c r="R26" s="311"/>
      <c r="S26" s="227">
        <v>46315</v>
      </c>
      <c r="T26" s="414">
        <f t="shared" si="5"/>
        <v>3.6274535143183186</v>
      </c>
      <c r="U26" s="142"/>
    </row>
    <row r="27" spans="1:21" s="4" customFormat="1" ht="12.75">
      <c r="A27" s="142"/>
      <c r="B27" s="150" t="s">
        <v>25</v>
      </c>
      <c r="C27" s="146">
        <v>35088.25</v>
      </c>
      <c r="D27" s="402">
        <v>1149128</v>
      </c>
      <c r="E27" s="402">
        <f t="shared" si="0"/>
        <v>51908</v>
      </c>
      <c r="F27" s="402"/>
      <c r="G27" s="414">
        <f t="shared" si="1"/>
        <v>4.517164319379565</v>
      </c>
      <c r="H27" s="311"/>
      <c r="I27" s="402">
        <v>37474</v>
      </c>
      <c r="J27" s="402"/>
      <c r="K27" s="414">
        <f t="shared" si="2"/>
        <v>3.2610814461052207</v>
      </c>
      <c r="L27" s="311"/>
      <c r="M27" s="227">
        <v>13922</v>
      </c>
      <c r="N27" s="414">
        <f t="shared" si="3"/>
        <v>1.2115273494336574</v>
      </c>
      <c r="O27" s="311"/>
      <c r="P27" s="227">
        <v>512</v>
      </c>
      <c r="Q27" s="414">
        <f t="shared" si="4"/>
        <v>4.455552384068616</v>
      </c>
      <c r="R27" s="311"/>
      <c r="S27" s="227">
        <v>37986</v>
      </c>
      <c r="T27" s="414">
        <f t="shared" si="5"/>
        <v>3.305636969945907</v>
      </c>
      <c r="U27" s="142"/>
    </row>
    <row r="28" spans="1:21" s="4" customFormat="1" ht="12.75">
      <c r="A28" s="142"/>
      <c r="B28" s="150" t="s">
        <v>26</v>
      </c>
      <c r="C28" s="146">
        <v>20531.5</v>
      </c>
      <c r="D28" s="402">
        <v>703367</v>
      </c>
      <c r="E28" s="402">
        <f t="shared" si="0"/>
        <v>22488</v>
      </c>
      <c r="F28" s="402"/>
      <c r="G28" s="414">
        <f t="shared" si="1"/>
        <v>3.1971929305753615</v>
      </c>
      <c r="H28" s="311"/>
      <c r="I28" s="402">
        <v>16179</v>
      </c>
      <c r="J28" s="402"/>
      <c r="K28" s="414">
        <f t="shared" si="2"/>
        <v>2.300221648158074</v>
      </c>
      <c r="L28" s="311"/>
      <c r="M28" s="227">
        <v>6085</v>
      </c>
      <c r="N28" s="414">
        <f t="shared" si="3"/>
        <v>0.8651244656061488</v>
      </c>
      <c r="O28" s="311"/>
      <c r="P28" s="227">
        <v>224</v>
      </c>
      <c r="Q28" s="414">
        <f t="shared" si="4"/>
        <v>3.184681681113842</v>
      </c>
      <c r="R28" s="311"/>
      <c r="S28" s="227">
        <v>16403</v>
      </c>
      <c r="T28" s="414">
        <f t="shared" si="5"/>
        <v>2.3320684649692125</v>
      </c>
      <c r="U28" s="142"/>
    </row>
    <row r="29" spans="1:21" s="4" customFormat="1" ht="12.75">
      <c r="A29" s="142"/>
      <c r="B29" s="150" t="s">
        <v>27</v>
      </c>
      <c r="C29" s="146">
        <v>27778.25</v>
      </c>
      <c r="D29" s="402">
        <v>341559</v>
      </c>
      <c r="E29" s="402">
        <f t="shared" si="0"/>
        <v>13620</v>
      </c>
      <c r="F29" s="402"/>
      <c r="G29" s="414">
        <f t="shared" si="1"/>
        <v>3.9875980430906517</v>
      </c>
      <c r="H29" s="311"/>
      <c r="I29" s="402">
        <v>12087</v>
      </c>
      <c r="J29" s="402"/>
      <c r="K29" s="414">
        <f t="shared" si="2"/>
        <v>3.538773681852916</v>
      </c>
      <c r="L29" s="311"/>
      <c r="M29" s="227">
        <v>1523</v>
      </c>
      <c r="N29" s="414">
        <f t="shared" si="3"/>
        <v>0.44589660937056264</v>
      </c>
      <c r="O29" s="311"/>
      <c r="P29" s="227">
        <v>10</v>
      </c>
      <c r="Q29" s="414">
        <f t="shared" si="4"/>
        <v>0.29277518671737535</v>
      </c>
      <c r="R29" s="311"/>
      <c r="S29" s="227">
        <v>12097</v>
      </c>
      <c r="T29" s="414">
        <f t="shared" si="5"/>
        <v>3.5417014337200894</v>
      </c>
      <c r="U29" s="142"/>
    </row>
    <row r="30" spans="1:21" s="4" customFormat="1" ht="12.75">
      <c r="A30" s="142"/>
      <c r="B30" s="150" t="s">
        <v>28</v>
      </c>
      <c r="C30" s="146">
        <v>10833.75</v>
      </c>
      <c r="D30" s="402">
        <v>180801</v>
      </c>
      <c r="E30" s="402">
        <f t="shared" si="0"/>
        <v>6979</v>
      </c>
      <c r="F30" s="402"/>
      <c r="G30" s="414">
        <f t="shared" si="1"/>
        <v>3.860045021874879</v>
      </c>
      <c r="H30" s="311"/>
      <c r="I30" s="402">
        <v>5522</v>
      </c>
      <c r="J30" s="402"/>
      <c r="K30" s="414">
        <f t="shared" si="2"/>
        <v>3.054186647197748</v>
      </c>
      <c r="L30" s="311"/>
      <c r="M30" s="227">
        <v>1388</v>
      </c>
      <c r="N30" s="414">
        <f t="shared" si="3"/>
        <v>0.7676948689443089</v>
      </c>
      <c r="O30" s="311"/>
      <c r="P30" s="227">
        <v>69</v>
      </c>
      <c r="Q30" s="414">
        <f t="shared" si="4"/>
        <v>3.8163505732822274</v>
      </c>
      <c r="R30" s="311"/>
      <c r="S30" s="227">
        <v>5591</v>
      </c>
      <c r="T30" s="414">
        <f t="shared" si="5"/>
        <v>3.0923501529305697</v>
      </c>
      <c r="U30" s="142"/>
    </row>
    <row r="31" spans="1:21" s="4" customFormat="1" ht="12.75">
      <c r="A31" s="142"/>
      <c r="B31" s="150" t="s">
        <v>29</v>
      </c>
      <c r="C31" s="146">
        <v>10629.5</v>
      </c>
      <c r="D31" s="402">
        <v>108252</v>
      </c>
      <c r="E31" s="402">
        <f t="shared" si="0"/>
        <v>6625</v>
      </c>
      <c r="F31" s="402"/>
      <c r="G31" s="414">
        <f t="shared" si="1"/>
        <v>6.119979307541662</v>
      </c>
      <c r="H31" s="311"/>
      <c r="I31" s="402">
        <v>5748</v>
      </c>
      <c r="J31" s="402"/>
      <c r="K31" s="414">
        <f t="shared" si="2"/>
        <v>5.309832612792373</v>
      </c>
      <c r="L31" s="311"/>
      <c r="M31" s="227">
        <v>850</v>
      </c>
      <c r="N31" s="414">
        <f t="shared" si="3"/>
        <v>0.7852048922883641</v>
      </c>
      <c r="O31" s="311"/>
      <c r="P31" s="227">
        <v>27</v>
      </c>
      <c r="Q31" s="414">
        <f t="shared" si="4"/>
        <v>2.494180246092451</v>
      </c>
      <c r="R31" s="311"/>
      <c r="S31" s="227">
        <v>5775</v>
      </c>
      <c r="T31" s="414">
        <f t="shared" si="5"/>
        <v>5.334774415253298</v>
      </c>
      <c r="U31" s="142"/>
    </row>
    <row r="32" spans="1:21" s="4" customFormat="1" ht="12.75">
      <c r="A32" s="142"/>
      <c r="B32" s="150" t="s">
        <v>30</v>
      </c>
      <c r="C32" s="146">
        <v>57037.5</v>
      </c>
      <c r="D32" s="402">
        <v>1216763</v>
      </c>
      <c r="E32" s="402">
        <f t="shared" si="0"/>
        <v>37744</v>
      </c>
      <c r="F32" s="402"/>
      <c r="G32" s="414">
        <f t="shared" si="1"/>
        <v>3.1020009648551112</v>
      </c>
      <c r="H32" s="311"/>
      <c r="I32" s="402">
        <v>30555</v>
      </c>
      <c r="J32" s="402"/>
      <c r="K32" s="414">
        <f t="shared" si="2"/>
        <v>2.511171033307226</v>
      </c>
      <c r="L32" s="311"/>
      <c r="M32" s="227">
        <v>7063</v>
      </c>
      <c r="N32" s="414">
        <f t="shared" si="3"/>
        <v>0.5804745870806394</v>
      </c>
      <c r="O32" s="311"/>
      <c r="P32" s="227">
        <v>126</v>
      </c>
      <c r="Q32" s="414">
        <f t="shared" si="4"/>
        <v>1.0355344467246292</v>
      </c>
      <c r="R32" s="311"/>
      <c r="S32" s="227">
        <v>30681</v>
      </c>
      <c r="T32" s="414">
        <f t="shared" si="5"/>
        <v>2.5215263777744723</v>
      </c>
      <c r="U32" s="142"/>
    </row>
    <row r="33" spans="1:21" s="4" customFormat="1" ht="12.75">
      <c r="A33" s="142"/>
      <c r="B33" s="150" t="s">
        <v>31</v>
      </c>
      <c r="C33" s="146">
        <v>11331.5</v>
      </c>
      <c r="D33" s="402">
        <v>141503</v>
      </c>
      <c r="E33" s="402">
        <f t="shared" si="0"/>
        <v>5833</v>
      </c>
      <c r="F33" s="402"/>
      <c r="G33" s="414">
        <f t="shared" si="1"/>
        <v>4.122174088181875</v>
      </c>
      <c r="H33" s="311"/>
      <c r="I33" s="402">
        <v>5156</v>
      </c>
      <c r="J33" s="402"/>
      <c r="K33" s="414">
        <f t="shared" si="2"/>
        <v>3.643739001999958</v>
      </c>
      <c r="L33" s="311"/>
      <c r="M33" s="227">
        <v>659</v>
      </c>
      <c r="N33" s="414">
        <f t="shared" si="3"/>
        <v>0.4657145078196222</v>
      </c>
      <c r="O33" s="311"/>
      <c r="P33" s="227">
        <v>18</v>
      </c>
      <c r="Q33" s="414">
        <f t="shared" si="4"/>
        <v>1.2720578362296207</v>
      </c>
      <c r="R33" s="311"/>
      <c r="S33" s="227">
        <v>5174</v>
      </c>
      <c r="T33" s="414">
        <f t="shared" si="5"/>
        <v>3.6564595803622533</v>
      </c>
      <c r="U33" s="142"/>
    </row>
    <row r="34" spans="1:21" s="4" customFormat="1" ht="12.75">
      <c r="A34" s="142"/>
      <c r="B34" s="150" t="s">
        <v>32</v>
      </c>
      <c r="C34" s="146">
        <v>26336.25</v>
      </c>
      <c r="D34" s="402">
        <v>452984</v>
      </c>
      <c r="E34" s="402">
        <f t="shared" si="0"/>
        <v>18155</v>
      </c>
      <c r="F34" s="402"/>
      <c r="G34" s="414">
        <f t="shared" si="1"/>
        <v>4.007867827561238</v>
      </c>
      <c r="H34" s="311"/>
      <c r="I34" s="402">
        <v>12894</v>
      </c>
      <c r="J34" s="402"/>
      <c r="K34" s="414">
        <f t="shared" si="2"/>
        <v>2.8464581530473483</v>
      </c>
      <c r="L34" s="311"/>
      <c r="M34" s="227">
        <v>5225</v>
      </c>
      <c r="N34" s="414">
        <f t="shared" si="3"/>
        <v>1.1534623739469827</v>
      </c>
      <c r="O34" s="311"/>
      <c r="P34" s="227">
        <v>36</v>
      </c>
      <c r="Q34" s="414">
        <f t="shared" si="4"/>
        <v>0.7947300566907439</v>
      </c>
      <c r="R34" s="311"/>
      <c r="S34" s="227">
        <v>12930</v>
      </c>
      <c r="T34" s="414">
        <f t="shared" si="5"/>
        <v>2.854405453614256</v>
      </c>
      <c r="U34" s="142"/>
    </row>
    <row r="35" spans="1:21" s="4" customFormat="1" ht="12.75">
      <c r="A35" s="142"/>
      <c r="B35" s="150" t="s">
        <v>33</v>
      </c>
      <c r="C35" s="146">
        <v>17298</v>
      </c>
      <c r="D35" s="402">
        <v>366278</v>
      </c>
      <c r="E35" s="402">
        <f t="shared" si="0"/>
        <v>10174</v>
      </c>
      <c r="F35" s="402"/>
      <c r="G35" s="414">
        <f t="shared" si="1"/>
        <v>2.777671604628179</v>
      </c>
      <c r="H35" s="311"/>
      <c r="I35" s="402">
        <v>8324</v>
      </c>
      <c r="J35" s="402"/>
      <c r="K35" s="414">
        <f t="shared" si="2"/>
        <v>2.2725907643920737</v>
      </c>
      <c r="L35" s="311"/>
      <c r="M35" s="227">
        <v>1809</v>
      </c>
      <c r="N35" s="414">
        <f t="shared" si="3"/>
        <v>0.49388715674979117</v>
      </c>
      <c r="O35" s="311"/>
      <c r="P35" s="227">
        <v>41</v>
      </c>
      <c r="Q35" s="414">
        <f t="shared" si="4"/>
        <v>1.1193683486313675</v>
      </c>
      <c r="R35" s="311"/>
      <c r="S35" s="227">
        <v>8365</v>
      </c>
      <c r="T35" s="414">
        <f t="shared" si="5"/>
        <v>2.2837844478783875</v>
      </c>
      <c r="U35" s="142"/>
    </row>
    <row r="36" spans="1:21" s="4" customFormat="1" ht="12.75">
      <c r="A36" s="142"/>
      <c r="B36" s="150" t="s">
        <v>34</v>
      </c>
      <c r="C36" s="146">
        <v>12602.25</v>
      </c>
      <c r="D36" s="402">
        <v>270365</v>
      </c>
      <c r="E36" s="402">
        <f t="shared" si="0"/>
        <v>8683</v>
      </c>
      <c r="F36" s="402"/>
      <c r="G36" s="414">
        <f t="shared" si="1"/>
        <v>3.2115843396889385</v>
      </c>
      <c r="H36" s="311"/>
      <c r="I36" s="402">
        <v>7940</v>
      </c>
      <c r="J36" s="402"/>
      <c r="K36" s="414">
        <f t="shared" si="2"/>
        <v>2.93677066188301</v>
      </c>
      <c r="L36" s="311"/>
      <c r="M36" s="227">
        <v>731</v>
      </c>
      <c r="N36" s="414">
        <f t="shared" si="3"/>
        <v>0.270375233480665</v>
      </c>
      <c r="O36" s="311"/>
      <c r="P36" s="227">
        <v>12</v>
      </c>
      <c r="Q36" s="414">
        <f t="shared" si="4"/>
        <v>0.4438444325263995</v>
      </c>
      <c r="R36" s="311"/>
      <c r="S36" s="227">
        <v>7952</v>
      </c>
      <c r="T36" s="414">
        <f t="shared" si="5"/>
        <v>2.941209106208274</v>
      </c>
      <c r="U36" s="142"/>
    </row>
    <row r="37" spans="1:21" s="4" customFormat="1" ht="12.75">
      <c r="A37" s="142"/>
      <c r="B37" s="150" t="s">
        <v>35</v>
      </c>
      <c r="C37" s="146">
        <v>19553</v>
      </c>
      <c r="D37" s="402">
        <v>310379</v>
      </c>
      <c r="E37" s="402">
        <f t="shared" si="0"/>
        <v>11006</v>
      </c>
      <c r="F37" s="402"/>
      <c r="G37" s="414">
        <f t="shared" si="1"/>
        <v>3.5459873251734173</v>
      </c>
      <c r="H37" s="311"/>
      <c r="I37" s="402">
        <v>8266</v>
      </c>
      <c r="J37" s="402"/>
      <c r="K37" s="414">
        <f t="shared" si="2"/>
        <v>2.6631956414577016</v>
      </c>
      <c r="L37" s="311"/>
      <c r="M37" s="227">
        <v>2582</v>
      </c>
      <c r="N37" s="414">
        <f t="shared" si="3"/>
        <v>0.8318861778664149</v>
      </c>
      <c r="O37" s="311"/>
      <c r="P37" s="227">
        <v>158</v>
      </c>
      <c r="Q37" s="414">
        <f t="shared" si="4"/>
        <v>5.090550584930037</v>
      </c>
      <c r="R37" s="311"/>
      <c r="S37" s="227">
        <v>8424</v>
      </c>
      <c r="T37" s="414">
        <f t="shared" si="5"/>
        <v>2.714101147307002</v>
      </c>
      <c r="U37" s="142"/>
    </row>
    <row r="38" spans="1:21" s="4" customFormat="1" ht="12.75">
      <c r="A38" s="142"/>
      <c r="B38" s="150" t="s">
        <v>36</v>
      </c>
      <c r="C38" s="146">
        <v>31294.75</v>
      </c>
      <c r="D38" s="402">
        <v>397462</v>
      </c>
      <c r="E38" s="402">
        <f t="shared" si="0"/>
        <v>16580</v>
      </c>
      <c r="F38" s="402"/>
      <c r="G38" s="414">
        <f t="shared" si="1"/>
        <v>4.1714679642330585</v>
      </c>
      <c r="H38" s="311"/>
      <c r="I38" s="402">
        <v>14195</v>
      </c>
      <c r="J38" s="402"/>
      <c r="K38" s="414">
        <f t="shared" si="2"/>
        <v>3.571410600258641</v>
      </c>
      <c r="L38" s="311"/>
      <c r="M38" s="227">
        <v>2324</v>
      </c>
      <c r="N38" s="414">
        <f t="shared" si="3"/>
        <v>0.584709984853898</v>
      </c>
      <c r="O38" s="311"/>
      <c r="P38" s="227">
        <v>61</v>
      </c>
      <c r="Q38" s="414">
        <f t="shared" si="4"/>
        <v>1.5347379120519697</v>
      </c>
      <c r="R38" s="311"/>
      <c r="S38" s="227">
        <v>14256</v>
      </c>
      <c r="T38" s="414">
        <f t="shared" si="5"/>
        <v>3.5867579793791604</v>
      </c>
      <c r="U38" s="142"/>
    </row>
    <row r="39" spans="1:21" s="4" customFormat="1" ht="12.75">
      <c r="A39" s="142"/>
      <c r="B39" s="150" t="s">
        <v>37</v>
      </c>
      <c r="C39" s="146">
        <v>32159.75</v>
      </c>
      <c r="D39" s="402">
        <v>457155</v>
      </c>
      <c r="E39" s="402">
        <f t="shared" si="0"/>
        <v>20456</v>
      </c>
      <c r="F39" s="402"/>
      <c r="G39" s="414">
        <f t="shared" si="1"/>
        <v>4.474631142610274</v>
      </c>
      <c r="H39" s="311"/>
      <c r="I39" s="402">
        <v>16542</v>
      </c>
      <c r="J39" s="402"/>
      <c r="K39" s="414">
        <f t="shared" si="2"/>
        <v>3.618466384486662</v>
      </c>
      <c r="L39" s="311"/>
      <c r="M39" s="227">
        <v>3772</v>
      </c>
      <c r="N39" s="414">
        <f t="shared" si="3"/>
        <v>0.8251030831993525</v>
      </c>
      <c r="O39" s="311"/>
      <c r="P39" s="227">
        <v>142</v>
      </c>
      <c r="Q39" s="414">
        <f t="shared" si="4"/>
        <v>3.1061674924259823</v>
      </c>
      <c r="R39" s="311"/>
      <c r="S39" s="227">
        <v>16684</v>
      </c>
      <c r="T39" s="414">
        <f t="shared" si="5"/>
        <v>3.6495280594109216</v>
      </c>
      <c r="U39" s="142"/>
    </row>
    <row r="40" spans="1:21" s="4" customFormat="1" ht="12.75">
      <c r="A40" s="142"/>
      <c r="B40" s="150" t="s">
        <v>38</v>
      </c>
      <c r="C40" s="146">
        <v>10262.75</v>
      </c>
      <c r="D40" s="402">
        <v>166086</v>
      </c>
      <c r="E40" s="402">
        <f t="shared" si="0"/>
        <v>4376</v>
      </c>
      <c r="F40" s="402"/>
      <c r="G40" s="414">
        <f t="shared" si="1"/>
        <v>2.6347795720289486</v>
      </c>
      <c r="H40" s="311"/>
      <c r="I40" s="402">
        <v>3588</v>
      </c>
      <c r="J40" s="402"/>
      <c r="K40" s="414">
        <f t="shared" si="2"/>
        <v>2.160326577797045</v>
      </c>
      <c r="L40" s="311"/>
      <c r="M40" s="227">
        <v>767</v>
      </c>
      <c r="N40" s="414">
        <f t="shared" si="3"/>
        <v>0.46180894235516545</v>
      </c>
      <c r="O40" s="311"/>
      <c r="P40" s="227">
        <v>21</v>
      </c>
      <c r="Q40" s="414">
        <f t="shared" si="4"/>
        <v>1.2644051876738556</v>
      </c>
      <c r="R40" s="311"/>
      <c r="S40" s="227">
        <v>3609</v>
      </c>
      <c r="T40" s="414">
        <f t="shared" si="5"/>
        <v>2.172970629673783</v>
      </c>
      <c r="U40" s="142"/>
    </row>
    <row r="41" spans="1:21" s="4" customFormat="1" ht="12.75">
      <c r="A41" s="142"/>
      <c r="B41" s="150" t="s">
        <v>39</v>
      </c>
      <c r="C41" s="146">
        <v>31629.75</v>
      </c>
      <c r="D41" s="402">
        <v>556576</v>
      </c>
      <c r="E41" s="402">
        <f t="shared" si="0"/>
        <v>15976</v>
      </c>
      <c r="F41" s="402"/>
      <c r="G41" s="414">
        <f t="shared" si="1"/>
        <v>2.8704076352555625</v>
      </c>
      <c r="H41" s="311"/>
      <c r="I41" s="402">
        <v>12493</v>
      </c>
      <c r="J41" s="402"/>
      <c r="K41" s="414">
        <f t="shared" si="2"/>
        <v>2.244617087333985</v>
      </c>
      <c r="L41" s="311"/>
      <c r="M41" s="227">
        <v>3439</v>
      </c>
      <c r="N41" s="414">
        <f t="shared" si="3"/>
        <v>0.6178850687058012</v>
      </c>
      <c r="O41" s="311"/>
      <c r="P41" s="227">
        <v>44</v>
      </c>
      <c r="Q41" s="414">
        <f t="shared" si="4"/>
        <v>0.7905479215776462</v>
      </c>
      <c r="R41" s="311"/>
      <c r="S41" s="227">
        <v>12537</v>
      </c>
      <c r="T41" s="414">
        <f t="shared" si="5"/>
        <v>2.2525225665497617</v>
      </c>
      <c r="U41" s="142"/>
    </row>
    <row r="42" spans="1:21" s="4" customFormat="1" ht="12.75">
      <c r="A42" s="142"/>
      <c r="B42" s="150" t="s">
        <v>40</v>
      </c>
      <c r="C42" s="146">
        <v>3900.25</v>
      </c>
      <c r="D42" s="402">
        <v>103907</v>
      </c>
      <c r="E42" s="402">
        <f t="shared" si="0"/>
        <v>1808</v>
      </c>
      <c r="F42" s="402"/>
      <c r="G42" s="414">
        <f t="shared" si="1"/>
        <v>1.7400175156630449</v>
      </c>
      <c r="H42" s="311"/>
      <c r="I42" s="402">
        <v>1350</v>
      </c>
      <c r="J42" s="402"/>
      <c r="K42" s="414">
        <f t="shared" si="2"/>
        <v>1.2992387423368974</v>
      </c>
      <c r="L42" s="311"/>
      <c r="M42" s="227">
        <v>411</v>
      </c>
      <c r="N42" s="414">
        <f t="shared" si="3"/>
        <v>0.39554601711145543</v>
      </c>
      <c r="O42" s="311"/>
      <c r="P42" s="227">
        <v>47</v>
      </c>
      <c r="Q42" s="414">
        <f t="shared" si="4"/>
        <v>4.523275621469198</v>
      </c>
      <c r="R42" s="311"/>
      <c r="S42" s="227">
        <v>1397</v>
      </c>
      <c r="T42" s="414">
        <f t="shared" si="5"/>
        <v>1.3444714985515895</v>
      </c>
      <c r="U42" s="142"/>
    </row>
    <row r="43" spans="1:21" s="4" customFormat="1" ht="12.75">
      <c r="A43" s="142"/>
      <c r="B43" s="150" t="s">
        <v>41</v>
      </c>
      <c r="C43" s="146">
        <v>25190.75</v>
      </c>
      <c r="D43" s="402">
        <v>346873</v>
      </c>
      <c r="E43" s="402">
        <f t="shared" si="0"/>
        <v>11180</v>
      </c>
      <c r="F43" s="402"/>
      <c r="G43" s="414">
        <f t="shared" si="1"/>
        <v>3.2230816465968815</v>
      </c>
      <c r="H43" s="311"/>
      <c r="I43" s="402">
        <v>9499</v>
      </c>
      <c r="J43" s="402"/>
      <c r="K43" s="414">
        <f t="shared" si="2"/>
        <v>2.7384662398053465</v>
      </c>
      <c r="L43" s="311"/>
      <c r="M43" s="227">
        <v>1648</v>
      </c>
      <c r="N43" s="414">
        <f t="shared" si="3"/>
        <v>0.4751018384250143</v>
      </c>
      <c r="O43" s="311"/>
      <c r="P43" s="227">
        <v>33</v>
      </c>
      <c r="Q43" s="414">
        <f t="shared" si="4"/>
        <v>0.9513568366520312</v>
      </c>
      <c r="R43" s="311"/>
      <c r="S43" s="227">
        <v>9532</v>
      </c>
      <c r="T43" s="414">
        <f t="shared" si="5"/>
        <v>2.747979808171867</v>
      </c>
      <c r="U43" s="142"/>
    </row>
    <row r="44" spans="1:21" s="4" customFormat="1" ht="12.75">
      <c r="A44" s="142"/>
      <c r="B44" s="150" t="s">
        <v>42</v>
      </c>
      <c r="C44" s="146">
        <v>15944</v>
      </c>
      <c r="D44" s="402">
        <v>241115</v>
      </c>
      <c r="E44" s="402">
        <f t="shared" si="0"/>
        <v>9674</v>
      </c>
      <c r="F44" s="402"/>
      <c r="G44" s="414">
        <f t="shared" si="1"/>
        <v>4.012193351720134</v>
      </c>
      <c r="H44" s="311"/>
      <c r="I44" s="402">
        <v>8266</v>
      </c>
      <c r="J44" s="402"/>
      <c r="K44" s="414">
        <f t="shared" si="2"/>
        <v>3.4282396366878873</v>
      </c>
      <c r="L44" s="311"/>
      <c r="M44" s="227">
        <v>1341</v>
      </c>
      <c r="N44" s="414">
        <f t="shared" si="3"/>
        <v>0.5561661447856833</v>
      </c>
      <c r="O44" s="311"/>
      <c r="P44" s="227">
        <v>67</v>
      </c>
      <c r="Q44" s="414">
        <f t="shared" si="4"/>
        <v>2.7787570246562843</v>
      </c>
      <c r="R44" s="311"/>
      <c r="S44" s="227">
        <v>8333</v>
      </c>
      <c r="T44" s="414">
        <f t="shared" si="5"/>
        <v>3.4560272069344506</v>
      </c>
      <c r="U44" s="142"/>
    </row>
    <row r="45" spans="1:21" s="4" customFormat="1" ht="12.75">
      <c r="A45" s="142"/>
      <c r="B45" s="150" t="s">
        <v>43</v>
      </c>
      <c r="C45" s="146">
        <v>17246.25</v>
      </c>
      <c r="D45" s="402">
        <v>272212</v>
      </c>
      <c r="E45" s="402">
        <f t="shared" si="0"/>
        <v>7958</v>
      </c>
      <c r="F45" s="402"/>
      <c r="G45" s="414">
        <f t="shared" si="1"/>
        <v>2.9234567175583734</v>
      </c>
      <c r="H45" s="311"/>
      <c r="I45" s="402">
        <v>6668</v>
      </c>
      <c r="J45" s="402"/>
      <c r="K45" s="414">
        <f t="shared" si="2"/>
        <v>2.449561371284146</v>
      </c>
      <c r="L45" s="311"/>
      <c r="M45" s="227">
        <v>1280</v>
      </c>
      <c r="N45" s="414">
        <f t="shared" si="3"/>
        <v>0.47022173893876834</v>
      </c>
      <c r="O45" s="311"/>
      <c r="P45" s="227">
        <v>10</v>
      </c>
      <c r="Q45" s="414">
        <f t="shared" si="4"/>
        <v>0.36736073354591275</v>
      </c>
      <c r="R45" s="311"/>
      <c r="S45" s="227">
        <v>6678</v>
      </c>
      <c r="T45" s="414">
        <f t="shared" si="5"/>
        <v>2.4532349786196055</v>
      </c>
      <c r="U45" s="142"/>
    </row>
    <row r="46" spans="1:21" s="4" customFormat="1" ht="13.5" thickBot="1">
      <c r="A46" s="479"/>
      <c r="B46" s="480" t="s">
        <v>44</v>
      </c>
      <c r="C46" s="481">
        <v>9957</v>
      </c>
      <c r="D46" s="482">
        <v>137311</v>
      </c>
      <c r="E46" s="482">
        <f t="shared" si="0"/>
        <v>5085</v>
      </c>
      <c r="F46" s="482"/>
      <c r="G46" s="483">
        <f t="shared" si="1"/>
        <v>3.703272134060636</v>
      </c>
      <c r="H46" s="484"/>
      <c r="I46" s="482">
        <v>3964</v>
      </c>
      <c r="J46" s="482"/>
      <c r="K46" s="483">
        <f t="shared" si="2"/>
        <v>2.88687723489014</v>
      </c>
      <c r="L46" s="482"/>
      <c r="M46" s="482">
        <v>900</v>
      </c>
      <c r="N46" s="483">
        <f t="shared" si="3"/>
        <v>0.6554463954089621</v>
      </c>
      <c r="O46" s="482"/>
      <c r="P46" s="482">
        <v>221</v>
      </c>
      <c r="Q46" s="483">
        <f t="shared" si="4"/>
        <v>16.094850376153403</v>
      </c>
      <c r="R46" s="482"/>
      <c r="S46" s="482">
        <v>4185</v>
      </c>
      <c r="T46" s="483">
        <f t="shared" si="5"/>
        <v>3.047825738651674</v>
      </c>
      <c r="U46" s="479"/>
    </row>
    <row r="47" spans="1:21" s="399" customFormat="1" ht="12.75">
      <c r="A47" s="698" t="s">
        <v>542</v>
      </c>
      <c r="B47" s="698"/>
      <c r="C47" s="698"/>
      <c r="D47" s="698"/>
      <c r="E47" s="698"/>
      <c r="F47" s="698"/>
      <c r="G47" s="698"/>
      <c r="H47" s="698"/>
      <c r="I47" s="698"/>
      <c r="J47" s="698"/>
      <c r="K47" s="698"/>
      <c r="L47" s="698"/>
      <c r="M47" s="698"/>
      <c r="N47" s="698"/>
      <c r="O47" s="698"/>
      <c r="P47" s="698"/>
      <c r="Q47" s="698"/>
      <c r="R47" s="698"/>
      <c r="S47" s="698"/>
      <c r="T47" s="698"/>
      <c r="U47" s="698"/>
    </row>
    <row r="48" spans="1:21" s="399" customFormat="1" ht="12.75">
      <c r="A48" s="400" t="s">
        <v>543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</row>
    <row r="49" spans="1:21" s="4" customFormat="1" ht="17.25" customHeight="1">
      <c r="A49" s="697" t="s">
        <v>536</v>
      </c>
      <c r="B49" s="697"/>
      <c r="C49" s="697"/>
      <c r="D49" s="697"/>
      <c r="E49" s="697"/>
      <c r="F49" s="697"/>
      <c r="G49" s="697"/>
      <c r="H49" s="697"/>
      <c r="I49" s="697"/>
      <c r="J49" s="697"/>
      <c r="K49" s="697"/>
      <c r="L49" s="697"/>
      <c r="M49" s="697"/>
      <c r="N49" s="697"/>
      <c r="O49" s="697"/>
      <c r="P49" s="697"/>
      <c r="Q49" s="697"/>
      <c r="R49" s="697"/>
      <c r="S49" s="697"/>
      <c r="T49" s="697"/>
      <c r="U49" s="697"/>
    </row>
    <row r="50" spans="1:21" s="4" customFormat="1" ht="12.75">
      <c r="A50" s="141" t="s">
        <v>45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</row>
    <row r="51" s="4" customFormat="1" ht="12.75"/>
    <row r="52" spans="3:20" s="4" customFormat="1" ht="12.75">
      <c r="C52" s="78"/>
      <c r="D52" s="376"/>
      <c r="E52" s="78"/>
      <c r="F52" s="78"/>
      <c r="G52" s="150"/>
      <c r="H52" s="146"/>
      <c r="I52" s="146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2:20" s="4" customFormat="1" ht="12.75">
      <c r="B53" s="79"/>
      <c r="C53" s="80"/>
      <c r="D53" s="80"/>
      <c r="E53" s="80"/>
      <c r="F53" s="80"/>
      <c r="G53" s="150"/>
      <c r="H53" s="146"/>
      <c r="I53" s="146"/>
      <c r="J53" s="80"/>
      <c r="K53" s="80"/>
      <c r="L53" s="80"/>
      <c r="M53" s="78"/>
      <c r="N53" s="78"/>
      <c r="O53" s="80"/>
      <c r="P53" s="80"/>
      <c r="Q53" s="80"/>
      <c r="R53" s="80"/>
      <c r="S53" s="80"/>
      <c r="T53" s="80"/>
    </row>
    <row r="54" spans="3:20" ht="12.75">
      <c r="C54" s="81"/>
      <c r="D54" s="81"/>
      <c r="E54" s="81"/>
      <c r="F54" s="81"/>
      <c r="G54" s="150"/>
      <c r="H54" s="81"/>
      <c r="I54" s="146"/>
      <c r="J54" s="81"/>
      <c r="K54" s="81"/>
      <c r="L54" s="81"/>
      <c r="M54" s="78"/>
      <c r="N54" s="78"/>
      <c r="O54" s="81"/>
      <c r="P54" s="81"/>
      <c r="Q54" s="81"/>
      <c r="R54" s="81"/>
      <c r="S54" s="81"/>
      <c r="T54" s="81"/>
    </row>
    <row r="55" spans="7:14" ht="12.75">
      <c r="G55" s="150"/>
      <c r="H55" s="146"/>
      <c r="I55" s="146"/>
      <c r="M55" s="78"/>
      <c r="N55" s="78"/>
    </row>
    <row r="56" spans="7:14" ht="12.75">
      <c r="G56" s="150"/>
      <c r="H56" s="146"/>
      <c r="I56" s="146"/>
      <c r="M56" s="78"/>
      <c r="N56" s="78"/>
    </row>
    <row r="58" spans="8:14" ht="12.75">
      <c r="H58" s="377"/>
      <c r="I58" s="377"/>
      <c r="J58" s="377"/>
      <c r="K58" s="377"/>
      <c r="L58" s="377"/>
      <c r="M58" s="377"/>
      <c r="N58" s="377"/>
    </row>
  </sheetData>
  <sheetProtection/>
  <mergeCells count="15">
    <mergeCell ref="A49:U49"/>
    <mergeCell ref="A47:U47"/>
    <mergeCell ref="A2:U2"/>
    <mergeCell ref="A4:U4"/>
    <mergeCell ref="A6:B8"/>
    <mergeCell ref="C6:C8"/>
    <mergeCell ref="D6:D8"/>
    <mergeCell ref="E6:U6"/>
    <mergeCell ref="E7:G7"/>
    <mergeCell ref="I7:K7"/>
    <mergeCell ref="M7:N7"/>
    <mergeCell ref="P7:Q7"/>
    <mergeCell ref="S7:U7"/>
    <mergeCell ref="T8:U8"/>
    <mergeCell ref="A10:B10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300" verticalDpi="300" orientation="landscape" scale="70" r:id="rId1"/>
  <ignoredErrors>
    <ignoredError sqref="N10 Q10" formula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dimension ref="A1:Y47"/>
  <sheetViews>
    <sheetView showGridLines="0" zoomScale="95" zoomScaleNormal="95" zoomScalePageLayoutView="0" workbookViewId="0" topLeftCell="A1">
      <selection activeCell="A1" sqref="A1"/>
    </sheetView>
  </sheetViews>
  <sheetFormatPr defaultColWidth="10.8515625" defaultRowHeight="12.75"/>
  <cols>
    <col min="1" max="1" width="19.28125" style="49" customWidth="1"/>
    <col min="2" max="2" width="4.140625" style="49" customWidth="1"/>
    <col min="3" max="7" width="10.8515625" style="49" customWidth="1"/>
    <col min="8" max="8" width="4.00390625" style="49" customWidth="1"/>
    <col min="9" max="9" width="10.8515625" style="49" customWidth="1"/>
    <col min="10" max="10" width="4.7109375" style="49" bestFit="1" customWidth="1"/>
    <col min="11" max="15" width="10.8515625" style="49" customWidth="1"/>
    <col min="16" max="16" width="3.8515625" style="49" customWidth="1"/>
    <col min="17" max="17" width="10.8515625" style="49" customWidth="1"/>
    <col min="18" max="18" width="3.8515625" style="49" customWidth="1"/>
    <col min="19" max="16384" width="10.8515625" style="49" customWidth="1"/>
  </cols>
  <sheetData>
    <row r="1" spans="1:25" ht="12.75" customHeight="1">
      <c r="A1" s="466" t="s">
        <v>612</v>
      </c>
      <c r="X1" s="352"/>
      <c r="Y1" s="352"/>
    </row>
    <row r="2" spans="1:25" ht="12.75" customHeight="1">
      <c r="A2" s="705" t="s">
        <v>174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249"/>
    </row>
    <row r="3" spans="1:25" ht="12.75" customHeight="1" thickBot="1">
      <c r="A3" s="790" t="s">
        <v>478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  <c r="L3" s="790"/>
      <c r="M3" s="790"/>
      <c r="N3" s="790"/>
      <c r="O3" s="790"/>
      <c r="P3" s="790"/>
      <c r="Q3" s="790"/>
      <c r="R3" s="790"/>
      <c r="S3" s="790"/>
      <c r="T3" s="790"/>
      <c r="U3" s="790"/>
      <c r="V3" s="790"/>
      <c r="W3" s="790"/>
      <c r="X3" s="790"/>
      <c r="Y3" s="354"/>
    </row>
    <row r="4" spans="1:25" ht="44.25" customHeight="1">
      <c r="A4" s="634" t="s">
        <v>432</v>
      </c>
      <c r="B4" s="555"/>
      <c r="C4" s="791" t="s">
        <v>479</v>
      </c>
      <c r="D4" s="791"/>
      <c r="E4" s="791"/>
      <c r="F4" s="791"/>
      <c r="G4" s="791"/>
      <c r="H4" s="791"/>
      <c r="I4" s="791"/>
      <c r="J4" s="637"/>
      <c r="K4" s="791" t="s">
        <v>175</v>
      </c>
      <c r="L4" s="791"/>
      <c r="M4" s="791"/>
      <c r="N4" s="791"/>
      <c r="O4" s="791"/>
      <c r="P4" s="791"/>
      <c r="Q4" s="791"/>
      <c r="R4" s="637"/>
      <c r="S4" s="791" t="s">
        <v>176</v>
      </c>
      <c r="T4" s="791"/>
      <c r="U4" s="791"/>
      <c r="V4" s="791"/>
      <c r="W4" s="791"/>
      <c r="X4" s="791"/>
      <c r="Y4" s="298"/>
    </row>
    <row r="5" spans="1:25" ht="17.25" customHeight="1">
      <c r="A5" s="245"/>
      <c r="B5" s="145"/>
      <c r="C5" s="358">
        <v>2006</v>
      </c>
      <c r="D5" s="358">
        <v>2007</v>
      </c>
      <c r="E5" s="358">
        <v>2008</v>
      </c>
      <c r="F5" s="358">
        <v>2009</v>
      </c>
      <c r="G5" s="358">
        <v>2010</v>
      </c>
      <c r="H5" s="358"/>
      <c r="I5" s="358">
        <v>2011</v>
      </c>
      <c r="J5" s="358"/>
      <c r="K5" s="358">
        <v>2006</v>
      </c>
      <c r="L5" s="358">
        <v>2007</v>
      </c>
      <c r="M5" s="358">
        <v>2008</v>
      </c>
      <c r="N5" s="358">
        <v>2009</v>
      </c>
      <c r="O5" s="358">
        <v>2010</v>
      </c>
      <c r="P5" s="358"/>
      <c r="Q5" s="358">
        <v>2011</v>
      </c>
      <c r="R5" s="358"/>
      <c r="S5" s="358">
        <v>2006</v>
      </c>
      <c r="T5" s="358">
        <v>2007</v>
      </c>
      <c r="U5" s="358">
        <v>2008</v>
      </c>
      <c r="V5" s="358">
        <v>2009</v>
      </c>
      <c r="W5" s="358">
        <v>2010</v>
      </c>
      <c r="X5" s="358">
        <v>2011</v>
      </c>
      <c r="Y5" s="298"/>
    </row>
    <row r="6" spans="1:25" ht="12.75">
      <c r="A6" s="300"/>
      <c r="B6" s="300"/>
      <c r="C6" s="299"/>
      <c r="D6" s="299"/>
      <c r="E6" s="300"/>
      <c r="F6" s="300"/>
      <c r="G6" s="299"/>
      <c r="H6" s="299"/>
      <c r="I6" s="299"/>
      <c r="J6" s="299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298"/>
    </row>
    <row r="7" spans="1:25" ht="12.75">
      <c r="A7" s="299" t="s">
        <v>454</v>
      </c>
      <c r="B7" s="299"/>
      <c r="C7" s="302">
        <v>2.856216802841819</v>
      </c>
      <c r="D7" s="302">
        <v>3.1204689013565416</v>
      </c>
      <c r="E7" s="301">
        <v>3.5548597449834385</v>
      </c>
      <c r="F7" s="302">
        <v>3.5</v>
      </c>
      <c r="G7" s="359">
        <v>3.5</v>
      </c>
      <c r="H7" s="302"/>
      <c r="I7" s="302">
        <v>3.5823645882657287</v>
      </c>
      <c r="J7" s="302"/>
      <c r="K7" s="302">
        <v>1.4233692380500542</v>
      </c>
      <c r="L7" s="302">
        <v>1.2230852641786107</v>
      </c>
      <c r="M7" s="302">
        <v>1.3322992794908284</v>
      </c>
      <c r="N7" s="302">
        <v>1.2</v>
      </c>
      <c r="O7" s="302">
        <v>1.7</v>
      </c>
      <c r="P7" s="302"/>
      <c r="Q7" s="302">
        <v>1.7978551179657065</v>
      </c>
      <c r="R7" s="302"/>
      <c r="S7" s="302">
        <v>0.9780278098672696</v>
      </c>
      <c r="T7" s="302">
        <v>0.8867056189119392</v>
      </c>
      <c r="U7" s="302">
        <v>0.9901608414343122</v>
      </c>
      <c r="V7" s="302">
        <v>0.99</v>
      </c>
      <c r="W7" s="302">
        <v>1</v>
      </c>
      <c r="X7" s="302">
        <v>1.0540256264489096</v>
      </c>
      <c r="Y7" s="298"/>
    </row>
    <row r="8" spans="1:25" ht="12.75">
      <c r="A8" s="299"/>
      <c r="B8" s="299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298"/>
    </row>
    <row r="9" spans="1:25" ht="12.75">
      <c r="A9" s="150" t="s">
        <v>10</v>
      </c>
      <c r="B9" s="150"/>
      <c r="C9" s="302">
        <v>2.9378712473912345</v>
      </c>
      <c r="D9" s="302">
        <v>3.0262786490025775</v>
      </c>
      <c r="E9" s="302">
        <v>3.4061505016400697</v>
      </c>
      <c r="F9" s="302">
        <v>3.2305462844678288</v>
      </c>
      <c r="G9" s="302">
        <v>3.7</v>
      </c>
      <c r="H9" s="302"/>
      <c r="I9" s="302">
        <v>3.4477706464510884</v>
      </c>
      <c r="J9" s="302"/>
      <c r="K9" s="302">
        <v>1.8913549526408733</v>
      </c>
      <c r="L9" s="302">
        <v>2.818048466731758</v>
      </c>
      <c r="M9" s="302">
        <v>1.6160217008628401</v>
      </c>
      <c r="N9" s="302">
        <v>1.3027210712608623</v>
      </c>
      <c r="O9" s="302">
        <v>1.7</v>
      </c>
      <c r="P9" s="302"/>
      <c r="Q9" s="302">
        <v>1.8810318263023074</v>
      </c>
      <c r="R9" s="302"/>
      <c r="S9" s="302">
        <v>1.5050569914914111</v>
      </c>
      <c r="T9" s="302">
        <v>1.0180142244351178</v>
      </c>
      <c r="U9" s="302">
        <v>0.7695341432680192</v>
      </c>
      <c r="V9" s="302">
        <v>0.7069029068857392</v>
      </c>
      <c r="W9" s="302">
        <v>0.9</v>
      </c>
      <c r="X9" s="302">
        <v>0.756193699016003</v>
      </c>
      <c r="Y9" s="298"/>
    </row>
    <row r="10" spans="1:25" ht="12.75">
      <c r="A10" s="150" t="s">
        <v>11</v>
      </c>
      <c r="B10" s="150"/>
      <c r="C10" s="302">
        <v>2.911158883349342</v>
      </c>
      <c r="D10" s="302">
        <v>3.403891073164363</v>
      </c>
      <c r="E10" s="302">
        <v>3.9422868205035058</v>
      </c>
      <c r="F10" s="302">
        <v>3.901337955672473</v>
      </c>
      <c r="G10" s="302">
        <v>4.1</v>
      </c>
      <c r="H10" s="302"/>
      <c r="I10" s="302">
        <v>4.143663410821223</v>
      </c>
      <c r="J10" s="302"/>
      <c r="K10" s="302">
        <v>0.9468051045144765</v>
      </c>
      <c r="L10" s="302">
        <v>0.8632321151363036</v>
      </c>
      <c r="M10" s="302">
        <v>0.956865733131919</v>
      </c>
      <c r="N10" s="302">
        <v>0.918739476219354</v>
      </c>
      <c r="O10" s="302">
        <v>1.3</v>
      </c>
      <c r="P10" s="302"/>
      <c r="Q10" s="302">
        <v>1.4063528991795762</v>
      </c>
      <c r="R10" s="302"/>
      <c r="S10" s="302">
        <v>0.42690085227705865</v>
      </c>
      <c r="T10" s="302">
        <v>0.4497511860374019</v>
      </c>
      <c r="U10" s="302">
        <v>0.7442289035470481</v>
      </c>
      <c r="V10" s="302">
        <v>0.5287709215650959</v>
      </c>
      <c r="W10" s="302">
        <v>0.6</v>
      </c>
      <c r="X10" s="302">
        <v>0.6308585215138143</v>
      </c>
      <c r="Y10" s="298"/>
    </row>
    <row r="11" spans="1:25" ht="12.75">
      <c r="A11" s="150" t="s">
        <v>12</v>
      </c>
      <c r="B11" s="150"/>
      <c r="C11" s="302">
        <v>2.8041506370663183</v>
      </c>
      <c r="D11" s="302">
        <v>3.2418952618453867</v>
      </c>
      <c r="E11" s="302">
        <v>3.6183650853516767</v>
      </c>
      <c r="F11" s="302">
        <v>3.98079066975388</v>
      </c>
      <c r="G11" s="302">
        <v>4.3</v>
      </c>
      <c r="H11" s="302"/>
      <c r="I11" s="302">
        <v>4.254941713127217</v>
      </c>
      <c r="J11" s="302"/>
      <c r="K11" s="302">
        <v>0.847068789044577</v>
      </c>
      <c r="L11" s="302">
        <v>1.142654200412282</v>
      </c>
      <c r="M11" s="302">
        <v>0.9238048598087311</v>
      </c>
      <c r="N11" s="302">
        <v>1.0547980447646</v>
      </c>
      <c r="O11" s="302">
        <v>1.7</v>
      </c>
      <c r="P11" s="302"/>
      <c r="Q11" s="302">
        <v>1.9091062679506674</v>
      </c>
      <c r="R11" s="302"/>
      <c r="S11" s="302">
        <v>0.5294179931528606</v>
      </c>
      <c r="T11" s="302">
        <v>1.0808891084981047</v>
      </c>
      <c r="U11" s="302">
        <v>1.6302438702507016</v>
      </c>
      <c r="V11" s="302">
        <v>1.2863390789812195</v>
      </c>
      <c r="W11" s="302">
        <v>0.4</v>
      </c>
      <c r="X11" s="302">
        <v>0.8447372867038352</v>
      </c>
      <c r="Y11" s="298"/>
    </row>
    <row r="12" spans="1:25" ht="12.75">
      <c r="A12" s="150" t="s">
        <v>13</v>
      </c>
      <c r="B12" s="150"/>
      <c r="C12" s="302">
        <v>1.7264705112203127</v>
      </c>
      <c r="D12" s="302">
        <v>1.6248692564033957</v>
      </c>
      <c r="E12" s="302">
        <v>2.3336952107867104</v>
      </c>
      <c r="F12" s="302">
        <v>2.2946772202454433</v>
      </c>
      <c r="G12" s="302">
        <v>2</v>
      </c>
      <c r="H12" s="302"/>
      <c r="I12" s="302">
        <v>1.9199644081707796</v>
      </c>
      <c r="J12" s="302"/>
      <c r="K12" s="302">
        <v>1.2306994038527002</v>
      </c>
      <c r="L12" s="302">
        <v>1.1351382030762247</v>
      </c>
      <c r="M12" s="302">
        <v>1.2928141082483198</v>
      </c>
      <c r="N12" s="302">
        <v>0.9682182363904824</v>
      </c>
      <c r="O12" s="302">
        <v>1.2</v>
      </c>
      <c r="P12" s="302"/>
      <c r="Q12" s="302">
        <v>1.2119631501837123</v>
      </c>
      <c r="R12" s="302"/>
      <c r="S12" s="302">
        <v>2.53122572423605</v>
      </c>
      <c r="T12" s="302">
        <v>0.8108130021973032</v>
      </c>
      <c r="U12" s="302">
        <v>1.5745812856870562</v>
      </c>
      <c r="V12" s="302">
        <v>0.9682182363904824</v>
      </c>
      <c r="W12" s="302">
        <v>1.1</v>
      </c>
      <c r="X12" s="302">
        <v>0.8437718134190402</v>
      </c>
      <c r="Y12" s="298"/>
    </row>
    <row r="13" spans="1:25" ht="12.75">
      <c r="A13" s="150" t="s">
        <v>14</v>
      </c>
      <c r="B13" s="150"/>
      <c r="C13" s="302">
        <v>3.110480745698302</v>
      </c>
      <c r="D13" s="302">
        <v>3.217816328329269</v>
      </c>
      <c r="E13" s="302">
        <v>4.268795644210443</v>
      </c>
      <c r="F13" s="302">
        <v>3.5854092168016543</v>
      </c>
      <c r="G13" s="302">
        <v>3.7</v>
      </c>
      <c r="H13" s="302"/>
      <c r="I13" s="302">
        <v>3.5350530919894365</v>
      </c>
      <c r="J13" s="302"/>
      <c r="K13" s="302">
        <v>3.852209287312376</v>
      </c>
      <c r="L13" s="302">
        <v>2.9818737330708895</v>
      </c>
      <c r="M13" s="302">
        <v>2.9418741995891575</v>
      </c>
      <c r="N13" s="302">
        <v>2.656754566674864</v>
      </c>
      <c r="O13" s="302">
        <v>9.2</v>
      </c>
      <c r="P13" s="302"/>
      <c r="Q13" s="302">
        <v>6.722463688380281</v>
      </c>
      <c r="R13" s="302"/>
      <c r="S13" s="302">
        <v>0.8093686346529254</v>
      </c>
      <c r="T13" s="302">
        <v>2.1482711007961455</v>
      </c>
      <c r="U13" s="302">
        <v>0.7461951045248338</v>
      </c>
      <c r="V13" s="302">
        <v>1.1489757989413296</v>
      </c>
      <c r="W13" s="302">
        <v>1.1</v>
      </c>
      <c r="X13" s="302">
        <v>1.8912301936619718</v>
      </c>
      <c r="Y13" s="298"/>
    </row>
    <row r="14" spans="1:25" ht="12.75">
      <c r="A14" s="150" t="s">
        <v>15</v>
      </c>
      <c r="B14" s="150"/>
      <c r="C14" s="302">
        <v>2.1681638596528794</v>
      </c>
      <c r="D14" s="302">
        <v>3.0731046031777676</v>
      </c>
      <c r="E14" s="302">
        <v>4.420608841217683</v>
      </c>
      <c r="F14" s="302">
        <v>5.464971174571744</v>
      </c>
      <c r="G14" s="302">
        <v>5.5</v>
      </c>
      <c r="H14" s="302"/>
      <c r="I14" s="302">
        <v>5.284545354023074</v>
      </c>
      <c r="J14" s="302"/>
      <c r="K14" s="302">
        <v>1.0814051843206955</v>
      </c>
      <c r="L14" s="302">
        <v>0.8472717848527741</v>
      </c>
      <c r="M14" s="302">
        <v>0.9920019840039681</v>
      </c>
      <c r="N14" s="302">
        <v>0.8766230417788229</v>
      </c>
      <c r="O14" s="302">
        <v>1.1</v>
      </c>
      <c r="P14" s="302"/>
      <c r="Q14" s="302">
        <v>1.041244333050754</v>
      </c>
      <c r="R14" s="302"/>
      <c r="S14" s="302">
        <v>1.4989774832168057</v>
      </c>
      <c r="T14" s="302">
        <v>1.2958274356571837</v>
      </c>
      <c r="U14" s="302">
        <v>2.48000496000992</v>
      </c>
      <c r="V14" s="302">
        <v>2.1657745738065035</v>
      </c>
      <c r="W14" s="302">
        <v>2.1</v>
      </c>
      <c r="X14" s="302">
        <v>1.3821827429877263</v>
      </c>
      <c r="Y14" s="298"/>
    </row>
    <row r="15" spans="1:25" ht="12.75">
      <c r="A15" s="150" t="s">
        <v>16</v>
      </c>
      <c r="B15" s="150"/>
      <c r="C15" s="302">
        <v>0.968302677736569</v>
      </c>
      <c r="D15" s="302">
        <v>1.425872455708837</v>
      </c>
      <c r="E15" s="302">
        <v>1.8219368529061908</v>
      </c>
      <c r="F15" s="302">
        <v>1.7748982639640691</v>
      </c>
      <c r="G15" s="302">
        <v>1.7</v>
      </c>
      <c r="H15" s="302"/>
      <c r="I15" s="302">
        <v>1.850834249175742</v>
      </c>
      <c r="J15" s="302"/>
      <c r="K15" s="302">
        <v>0.5836172976636482</v>
      </c>
      <c r="L15" s="302">
        <v>0.5703489822835347</v>
      </c>
      <c r="M15" s="302">
        <v>0.49461715904511727</v>
      </c>
      <c r="N15" s="302">
        <v>0.4941068047945016</v>
      </c>
      <c r="O15" s="302">
        <v>0.7</v>
      </c>
      <c r="P15" s="302"/>
      <c r="Q15" s="302">
        <v>0.7143570786292337</v>
      </c>
      <c r="R15" s="302"/>
      <c r="S15" s="302">
        <v>1.9453909922121606</v>
      </c>
      <c r="T15" s="302">
        <v>1.6041065126724414</v>
      </c>
      <c r="U15" s="302">
        <v>1.39656609612739</v>
      </c>
      <c r="V15" s="302">
        <v>1.8320814110357924</v>
      </c>
      <c r="W15" s="302">
        <v>0.6</v>
      </c>
      <c r="X15" s="302">
        <v>0.5495054450994105</v>
      </c>
      <c r="Y15" s="298"/>
    </row>
    <row r="16" spans="1:25" ht="12.75">
      <c r="A16" s="150" t="s">
        <v>17</v>
      </c>
      <c r="B16" s="150"/>
      <c r="C16" s="302">
        <v>2.2779587084985042</v>
      </c>
      <c r="D16" s="302">
        <v>2.766505933401035</v>
      </c>
      <c r="E16" s="302">
        <v>3.096193595121603</v>
      </c>
      <c r="F16" s="302">
        <v>2.980865115685636</v>
      </c>
      <c r="G16" s="302">
        <v>3</v>
      </c>
      <c r="H16" s="302"/>
      <c r="I16" s="302">
        <v>3.2322344685038154</v>
      </c>
      <c r="J16" s="302"/>
      <c r="K16" s="302">
        <v>1.268807380008547</v>
      </c>
      <c r="L16" s="302">
        <v>1.2868130073217672</v>
      </c>
      <c r="M16" s="302">
        <v>1.5572217279551592</v>
      </c>
      <c r="N16" s="302">
        <v>1.7291569436563443</v>
      </c>
      <c r="O16" s="302">
        <v>1.9</v>
      </c>
      <c r="P16" s="302"/>
      <c r="Q16" s="302">
        <v>2.428971910564326</v>
      </c>
      <c r="R16" s="302"/>
      <c r="S16" s="302">
        <v>0.5010389189348502</v>
      </c>
      <c r="T16" s="302">
        <v>0.5397228949031694</v>
      </c>
      <c r="U16" s="302">
        <v>0.7928218211491205</v>
      </c>
      <c r="V16" s="302">
        <v>1.0744276154757868</v>
      </c>
      <c r="W16" s="302">
        <v>1.1</v>
      </c>
      <c r="X16" s="302">
        <v>1.1912792172831408</v>
      </c>
      <c r="Y16" s="298"/>
    </row>
    <row r="17" spans="1:25" ht="12.75">
      <c r="A17" s="150" t="s">
        <v>18</v>
      </c>
      <c r="B17" s="150"/>
      <c r="C17" s="302">
        <v>3.0045052266754095</v>
      </c>
      <c r="D17" s="302">
        <v>2.729396830060515</v>
      </c>
      <c r="E17" s="302">
        <v>2.8090481108959295</v>
      </c>
      <c r="F17" s="302">
        <v>3.6653735817157624</v>
      </c>
      <c r="G17" s="302">
        <v>2.7</v>
      </c>
      <c r="H17" s="302"/>
      <c r="I17" s="302">
        <v>2.676942308464216</v>
      </c>
      <c r="J17" s="302"/>
      <c r="K17" s="302">
        <v>1.2618597705414738</v>
      </c>
      <c r="L17" s="302">
        <v>0.8111240742957303</v>
      </c>
      <c r="M17" s="302">
        <v>0.9046187349338608</v>
      </c>
      <c r="N17" s="302">
        <v>0.6291340055431807</v>
      </c>
      <c r="O17" s="302">
        <v>0.9</v>
      </c>
      <c r="P17" s="302"/>
      <c r="Q17" s="302">
        <v>0.8</v>
      </c>
      <c r="R17" s="302"/>
      <c r="S17" s="302">
        <v>0.7115411982353779</v>
      </c>
      <c r="T17" s="302">
        <v>0.2378662974474282</v>
      </c>
      <c r="U17" s="302">
        <v>0.3311022820672955</v>
      </c>
      <c r="V17" s="302">
        <v>0.40079965604102247</v>
      </c>
      <c r="W17" s="302">
        <v>0.3</v>
      </c>
      <c r="X17" s="302">
        <v>0.332582156393892</v>
      </c>
      <c r="Y17" s="298"/>
    </row>
    <row r="18" spans="1:25" ht="12.75">
      <c r="A18" s="150" t="s">
        <v>19</v>
      </c>
      <c r="B18" s="150"/>
      <c r="C18" s="302">
        <v>3.0102609781244083</v>
      </c>
      <c r="D18" s="302">
        <v>2.9027305204770517</v>
      </c>
      <c r="E18" s="302">
        <v>3.0622831309657537</v>
      </c>
      <c r="F18" s="302">
        <v>3.1344133078884053</v>
      </c>
      <c r="G18" s="302">
        <v>3.2</v>
      </c>
      <c r="H18" s="302"/>
      <c r="I18" s="302">
        <v>3.0779637777214575</v>
      </c>
      <c r="J18" s="302"/>
      <c r="K18" s="302">
        <v>0.8276113593165894</v>
      </c>
      <c r="L18" s="302">
        <v>0.5347993319704148</v>
      </c>
      <c r="M18" s="302">
        <v>0.5604828711713027</v>
      </c>
      <c r="N18" s="302">
        <v>0.6619507458903093</v>
      </c>
      <c r="O18" s="302">
        <v>0.7</v>
      </c>
      <c r="P18" s="302"/>
      <c r="Q18" s="302">
        <v>0.8</v>
      </c>
      <c r="R18" s="302"/>
      <c r="S18" s="302">
        <v>0.7091585093955709</v>
      </c>
      <c r="T18" s="302">
        <v>0.48448719969445253</v>
      </c>
      <c r="U18" s="302">
        <v>0.45063949440908757</v>
      </c>
      <c r="V18" s="302">
        <v>0.4782881111924201</v>
      </c>
      <c r="W18" s="302">
        <v>0.4</v>
      </c>
      <c r="X18" s="302">
        <v>0.37378269914868706</v>
      </c>
      <c r="Y18" s="298"/>
    </row>
    <row r="19" spans="1:25" ht="12.75">
      <c r="A19" s="150" t="s">
        <v>20</v>
      </c>
      <c r="B19" s="150"/>
      <c r="C19" s="302">
        <v>3.6062395243851872</v>
      </c>
      <c r="D19" s="302">
        <v>3.756840620592384</v>
      </c>
      <c r="E19" s="302">
        <v>3.7290747211020445</v>
      </c>
      <c r="F19" s="302">
        <v>3.402085613873365</v>
      </c>
      <c r="G19" s="302">
        <v>3</v>
      </c>
      <c r="H19" s="302"/>
      <c r="I19" s="302">
        <v>3.0789649009633995</v>
      </c>
      <c r="J19" s="302"/>
      <c r="K19" s="302">
        <v>2.341865666847709</v>
      </c>
      <c r="L19" s="302">
        <v>1.1791255289139633</v>
      </c>
      <c r="M19" s="302">
        <v>1.6076029277175656</v>
      </c>
      <c r="N19" s="302">
        <v>1.7111251944460448</v>
      </c>
      <c r="O19" s="302">
        <v>2.2</v>
      </c>
      <c r="P19" s="302"/>
      <c r="Q19" s="302">
        <v>1.8136441027484904</v>
      </c>
      <c r="R19" s="302"/>
      <c r="S19" s="302">
        <v>2.044022402485531</v>
      </c>
      <c r="T19" s="302">
        <v>1.466854724964739</v>
      </c>
      <c r="U19" s="302">
        <v>1.9178420892069203</v>
      </c>
      <c r="V19" s="302">
        <v>2.189318430604367</v>
      </c>
      <c r="W19" s="302">
        <v>1.8</v>
      </c>
      <c r="X19" s="302">
        <v>1.8506572477025411</v>
      </c>
      <c r="Y19" s="298"/>
    </row>
    <row r="20" spans="1:25" ht="12.75">
      <c r="A20" s="150" t="s">
        <v>21</v>
      </c>
      <c r="B20" s="150"/>
      <c r="C20" s="302">
        <v>2.6220192759920535</v>
      </c>
      <c r="D20" s="302">
        <v>2.8177877103876763</v>
      </c>
      <c r="E20" s="302">
        <v>3.2033899374552615</v>
      </c>
      <c r="F20" s="302">
        <v>3.2470023408423283</v>
      </c>
      <c r="G20" s="302">
        <v>3.3</v>
      </c>
      <c r="H20" s="302"/>
      <c r="I20" s="302">
        <v>3.3922833036128086</v>
      </c>
      <c r="J20" s="302"/>
      <c r="K20" s="302">
        <v>1.7759745045873492</v>
      </c>
      <c r="L20" s="302">
        <v>1.3681321509395115</v>
      </c>
      <c r="M20" s="302">
        <v>1.719647292824497</v>
      </c>
      <c r="N20" s="302">
        <v>1.1815030833309181</v>
      </c>
      <c r="O20" s="302">
        <v>1.5</v>
      </c>
      <c r="P20" s="302"/>
      <c r="Q20" s="302">
        <v>1.9704554453014458</v>
      </c>
      <c r="R20" s="302"/>
      <c r="S20" s="302">
        <v>0.8599086039998034</v>
      </c>
      <c r="T20" s="302">
        <v>0.8467808215766395</v>
      </c>
      <c r="U20" s="302">
        <v>0.9927513725699151</v>
      </c>
      <c r="V20" s="302">
        <v>0.9206517532448713</v>
      </c>
      <c r="W20" s="302">
        <v>1.2</v>
      </c>
      <c r="X20" s="302">
        <v>1.4271990374846921</v>
      </c>
      <c r="Y20" s="298"/>
    </row>
    <row r="21" spans="1:25" ht="12.75">
      <c r="A21" s="150" t="s">
        <v>22</v>
      </c>
      <c r="B21" s="150"/>
      <c r="C21" s="302">
        <v>2.6949442127179783</v>
      </c>
      <c r="D21" s="302">
        <v>2.8808416713843177</v>
      </c>
      <c r="E21" s="302">
        <v>3.740233862630929</v>
      </c>
      <c r="F21" s="302">
        <v>4.078348138985719</v>
      </c>
      <c r="G21" s="302">
        <v>3.6</v>
      </c>
      <c r="H21" s="302"/>
      <c r="I21" s="302">
        <v>3.892426959628338</v>
      </c>
      <c r="J21" s="302"/>
      <c r="K21" s="302">
        <v>0.6017970906223412</v>
      </c>
      <c r="L21" s="302">
        <v>0.5915616591714321</v>
      </c>
      <c r="M21" s="302">
        <v>1.259198229742562</v>
      </c>
      <c r="N21" s="302">
        <v>1.482907905093894</v>
      </c>
      <c r="O21" s="302">
        <v>1.1</v>
      </c>
      <c r="P21" s="302"/>
      <c r="Q21" s="302">
        <v>2.9442083115636075</v>
      </c>
      <c r="R21" s="302"/>
      <c r="S21" s="302">
        <v>1.175925349491931</v>
      </c>
      <c r="T21" s="302">
        <v>1.590219513901699</v>
      </c>
      <c r="U21" s="302">
        <v>2.3523483412773136</v>
      </c>
      <c r="V21" s="302">
        <v>2.6003598335769706</v>
      </c>
      <c r="W21" s="302">
        <v>1.6</v>
      </c>
      <c r="X21" s="302">
        <v>1.482694833161529</v>
      </c>
      <c r="Y21" s="298"/>
    </row>
    <row r="22" spans="1:25" ht="12.75">
      <c r="A22" s="150" t="s">
        <v>23</v>
      </c>
      <c r="B22" s="150"/>
      <c r="C22" s="302">
        <v>3.560103221168043</v>
      </c>
      <c r="D22" s="302">
        <v>4.149670865453151</v>
      </c>
      <c r="E22" s="302">
        <v>4.22362896434324</v>
      </c>
      <c r="F22" s="302">
        <v>4.200456435426892</v>
      </c>
      <c r="G22" s="302">
        <v>4.3</v>
      </c>
      <c r="H22" s="302"/>
      <c r="I22" s="302">
        <v>4.5768890100156705</v>
      </c>
      <c r="J22" s="302"/>
      <c r="K22" s="302">
        <v>4.230270506220231</v>
      </c>
      <c r="L22" s="302">
        <v>3.695650871802244</v>
      </c>
      <c r="M22" s="302">
        <v>2.9842814831939015</v>
      </c>
      <c r="N22" s="302">
        <v>2.9136836839966236</v>
      </c>
      <c r="O22" s="302">
        <v>5.5</v>
      </c>
      <c r="P22" s="302"/>
      <c r="Q22" s="302">
        <v>6.1604324226113425</v>
      </c>
      <c r="R22" s="302"/>
      <c r="S22" s="302">
        <v>1.6048067170789948</v>
      </c>
      <c r="T22" s="302">
        <v>1.796912903631561</v>
      </c>
      <c r="U22" s="302">
        <v>1.861423057927786</v>
      </c>
      <c r="V22" s="302">
        <v>2.125863632100541</v>
      </c>
      <c r="W22" s="302">
        <v>2.4</v>
      </c>
      <c r="X22" s="302">
        <v>2.7821307715018966</v>
      </c>
      <c r="Y22" s="298"/>
    </row>
    <row r="23" spans="1:25" ht="12.75">
      <c r="A23" s="150" t="s">
        <v>24</v>
      </c>
      <c r="B23" s="150"/>
      <c r="C23" s="302">
        <v>3.365745198061671</v>
      </c>
      <c r="D23" s="302">
        <v>4.204839636070022</v>
      </c>
      <c r="E23" s="302">
        <v>4.781796059351849</v>
      </c>
      <c r="F23" s="302">
        <v>4.41701096926107</v>
      </c>
      <c r="G23" s="302">
        <v>4.5</v>
      </c>
      <c r="H23" s="302"/>
      <c r="I23" s="302">
        <v>4.601379552330805</v>
      </c>
      <c r="J23" s="302"/>
      <c r="K23" s="302">
        <v>0.8608293394752753</v>
      </c>
      <c r="L23" s="302">
        <v>1.2844097791614295</v>
      </c>
      <c r="M23" s="302">
        <v>1.5434542700709377</v>
      </c>
      <c r="N23" s="302">
        <v>0.9096007215996811</v>
      </c>
      <c r="O23" s="302">
        <v>1.4</v>
      </c>
      <c r="P23" s="302"/>
      <c r="Q23" s="302">
        <v>1.6330002326144215</v>
      </c>
      <c r="R23" s="302"/>
      <c r="S23" s="302">
        <v>0.7978850726341377</v>
      </c>
      <c r="T23" s="302">
        <v>0.9323000341288405</v>
      </c>
      <c r="U23" s="302">
        <v>0.956858442362037</v>
      </c>
      <c r="V23" s="302">
        <v>0.9459171849504575</v>
      </c>
      <c r="W23" s="302">
        <v>0.9</v>
      </c>
      <c r="X23" s="302">
        <v>0.9633526552113855</v>
      </c>
      <c r="Y23" s="298"/>
    </row>
    <row r="24" spans="1:25" ht="12.75">
      <c r="A24" s="150" t="s">
        <v>25</v>
      </c>
      <c r="B24" s="150"/>
      <c r="C24" s="302">
        <v>3.8506970853039757</v>
      </c>
      <c r="D24" s="302">
        <v>4.060343662495434</v>
      </c>
      <c r="E24" s="302">
        <v>4.3814344663585025</v>
      </c>
      <c r="F24" s="302">
        <v>4.4056921415411985</v>
      </c>
      <c r="G24" s="302">
        <v>4.5</v>
      </c>
      <c r="H24" s="302"/>
      <c r="I24" s="302">
        <v>4.517164319379565</v>
      </c>
      <c r="J24" s="302"/>
      <c r="K24" s="302">
        <v>3.5818311235213516</v>
      </c>
      <c r="L24" s="302">
        <v>1.6470181968344364</v>
      </c>
      <c r="M24" s="302">
        <v>1.7361856636652067</v>
      </c>
      <c r="N24" s="302">
        <v>1.7769257502886804</v>
      </c>
      <c r="O24" s="302">
        <v>1.5</v>
      </c>
      <c r="P24" s="302"/>
      <c r="Q24" s="302">
        <v>2</v>
      </c>
      <c r="R24" s="302"/>
      <c r="S24" s="302">
        <v>0.7925753975451502</v>
      </c>
      <c r="T24" s="302">
        <v>0.726230124897057</v>
      </c>
      <c r="U24" s="302">
        <v>1.1390847740448975</v>
      </c>
      <c r="V24" s="302">
        <v>0.9902951079421667</v>
      </c>
      <c r="W24" s="302">
        <v>1.2</v>
      </c>
      <c r="X24" s="302">
        <v>1.0964835945168858</v>
      </c>
      <c r="Y24" s="298"/>
    </row>
    <row r="25" spans="1:25" ht="12.75">
      <c r="A25" s="150" t="s">
        <v>26</v>
      </c>
      <c r="B25" s="150"/>
      <c r="C25" s="302">
        <v>2.3990739337388165</v>
      </c>
      <c r="D25" s="302">
        <v>2.4271832756550356</v>
      </c>
      <c r="E25" s="302">
        <v>2.6630706375105073</v>
      </c>
      <c r="F25" s="302">
        <v>2.685621780166532</v>
      </c>
      <c r="G25" s="302">
        <v>2.9</v>
      </c>
      <c r="H25" s="302"/>
      <c r="I25" s="302">
        <v>3.1971929305753615</v>
      </c>
      <c r="J25" s="302"/>
      <c r="K25" s="302">
        <v>1.2146931746544274</v>
      </c>
      <c r="L25" s="302">
        <v>0.9080388081222303</v>
      </c>
      <c r="M25" s="302">
        <v>1.0126199521639683</v>
      </c>
      <c r="N25" s="302">
        <v>0.7583929606059606</v>
      </c>
      <c r="O25" s="302">
        <v>1.2</v>
      </c>
      <c r="P25" s="302"/>
      <c r="Q25" s="418">
        <v>1.2</v>
      </c>
      <c r="R25" s="302"/>
      <c r="S25" s="302">
        <v>0.9664828152765789</v>
      </c>
      <c r="T25" s="302">
        <v>0.6093222771360302</v>
      </c>
      <c r="U25" s="302">
        <v>0.6591017440120504</v>
      </c>
      <c r="V25" s="302">
        <v>0.7536824453226938</v>
      </c>
      <c r="W25" s="302">
        <v>1.1</v>
      </c>
      <c r="X25" s="302">
        <v>0.9952130253480758</v>
      </c>
      <c r="Y25" s="298"/>
    </row>
    <row r="26" spans="1:25" ht="12.75">
      <c r="A26" s="150" t="s">
        <v>27</v>
      </c>
      <c r="B26" s="150"/>
      <c r="C26" s="302">
        <v>2.232237689943778</v>
      </c>
      <c r="D26" s="302">
        <v>2.515110735284924</v>
      </c>
      <c r="E26" s="302">
        <v>3.6429005222883517</v>
      </c>
      <c r="F26" s="302">
        <v>4.098347670421241</v>
      </c>
      <c r="G26" s="302">
        <v>4</v>
      </c>
      <c r="H26" s="302"/>
      <c r="I26" s="302">
        <v>3.9875980430906517</v>
      </c>
      <c r="J26" s="302"/>
      <c r="K26" s="302">
        <v>0.9842380298245367</v>
      </c>
      <c r="L26" s="302">
        <v>1.019995196151657</v>
      </c>
      <c r="M26" s="302">
        <v>2.7952548686181626</v>
      </c>
      <c r="N26" s="302">
        <v>1.5747033569380415</v>
      </c>
      <c r="O26" s="302">
        <v>1.5</v>
      </c>
      <c r="P26" s="302"/>
      <c r="Q26" s="302">
        <v>1.437526166782313</v>
      </c>
      <c r="R26" s="302"/>
      <c r="S26" s="302">
        <v>1.6639995468256552</v>
      </c>
      <c r="T26" s="302">
        <v>1.1516074795260642</v>
      </c>
      <c r="U26" s="302">
        <v>1.2308190615004655</v>
      </c>
      <c r="V26" s="302">
        <v>1.3307352312152463</v>
      </c>
      <c r="W26" s="302">
        <v>1.3</v>
      </c>
      <c r="X26" s="302">
        <v>1.1418232281977638</v>
      </c>
      <c r="Y26" s="298"/>
    </row>
    <row r="27" spans="1:25" ht="12.75">
      <c r="A27" s="150" t="s">
        <v>28</v>
      </c>
      <c r="B27" s="150"/>
      <c r="C27" s="302">
        <v>2.822648783632392</v>
      </c>
      <c r="D27" s="302">
        <v>3.2274760839560233</v>
      </c>
      <c r="E27" s="302">
        <v>4.03570893126733</v>
      </c>
      <c r="F27" s="302">
        <v>3.930331156181964</v>
      </c>
      <c r="G27" s="302">
        <v>3.8</v>
      </c>
      <c r="H27" s="302"/>
      <c r="I27" s="302">
        <v>3.860045021874879</v>
      </c>
      <c r="J27" s="302"/>
      <c r="K27" s="302">
        <v>0.9575726472189712</v>
      </c>
      <c r="L27" s="302">
        <v>0.7139117605064014</v>
      </c>
      <c r="M27" s="302">
        <v>0.9682832447649697</v>
      </c>
      <c r="N27" s="302">
        <v>0.8382937405390409</v>
      </c>
      <c r="O27" s="302">
        <v>1.1</v>
      </c>
      <c r="P27" s="302"/>
      <c r="Q27" s="302">
        <v>1.3218953434992062</v>
      </c>
      <c r="R27" s="302"/>
      <c r="S27" s="302">
        <v>1.4394882932049893</v>
      </c>
      <c r="T27" s="302">
        <v>1.4278235210128027</v>
      </c>
      <c r="U27" s="302">
        <v>0.7770174186385559</v>
      </c>
      <c r="V27" s="302">
        <v>1.3267958483351727</v>
      </c>
      <c r="W27" s="302">
        <v>1.7</v>
      </c>
      <c r="X27" s="302">
        <v>0.9955697147692768</v>
      </c>
      <c r="Y27" s="298"/>
    </row>
    <row r="28" spans="1:25" ht="12.75">
      <c r="A28" s="150" t="s">
        <v>29</v>
      </c>
      <c r="B28" s="150"/>
      <c r="C28" s="302">
        <v>3.0488552739165984</v>
      </c>
      <c r="D28" s="302">
        <v>4.129207007837713</v>
      </c>
      <c r="E28" s="302">
        <v>4.78016784370011</v>
      </c>
      <c r="F28" s="302">
        <v>5.505378476181034</v>
      </c>
      <c r="G28" s="302">
        <v>5.3</v>
      </c>
      <c r="H28" s="302"/>
      <c r="I28" s="302">
        <v>6.119979307541662</v>
      </c>
      <c r="J28" s="302"/>
      <c r="K28" s="302">
        <v>1.5842191332788227</v>
      </c>
      <c r="L28" s="302">
        <v>1.3158905793760565</v>
      </c>
      <c r="M28" s="302">
        <v>1.0788910749302811</v>
      </c>
      <c r="N28" s="302">
        <v>1.2392802260447133</v>
      </c>
      <c r="O28" s="302">
        <v>1.7</v>
      </c>
      <c r="P28" s="302"/>
      <c r="Q28" s="302">
        <v>1.7644015814950302</v>
      </c>
      <c r="R28" s="302"/>
      <c r="S28" s="302">
        <v>1.7375306623058056</v>
      </c>
      <c r="T28" s="302">
        <v>0.9605040725372676</v>
      </c>
      <c r="U28" s="302">
        <v>1.360763517930084</v>
      </c>
      <c r="V28" s="302">
        <v>2.081990779755118</v>
      </c>
      <c r="W28" s="302">
        <v>1.3</v>
      </c>
      <c r="X28" s="302">
        <v>1.847540923031445</v>
      </c>
      <c r="Y28" s="298"/>
    </row>
    <row r="29" spans="1:25" ht="12.75">
      <c r="A29" s="150" t="s">
        <v>30</v>
      </c>
      <c r="B29" s="150"/>
      <c r="C29" s="302">
        <v>3.267867954938898</v>
      </c>
      <c r="D29" s="302">
        <v>3.2910219241974246</v>
      </c>
      <c r="E29" s="302">
        <v>3.4190737859993643</v>
      </c>
      <c r="F29" s="302">
        <v>3.1210776883188145</v>
      </c>
      <c r="G29" s="302">
        <v>3.1</v>
      </c>
      <c r="H29" s="302"/>
      <c r="I29" s="302">
        <v>3.1020009648551112</v>
      </c>
      <c r="J29" s="302"/>
      <c r="K29" s="302">
        <v>0.9153214000437763</v>
      </c>
      <c r="L29" s="302">
        <v>1.1208418097918158</v>
      </c>
      <c r="M29" s="302">
        <v>1.0899364648749734</v>
      </c>
      <c r="N29" s="302">
        <v>1.1102107486265926</v>
      </c>
      <c r="O29" s="302">
        <v>1.2</v>
      </c>
      <c r="P29" s="302"/>
      <c r="Q29" s="302">
        <v>1.2089453739142297</v>
      </c>
      <c r="R29" s="302"/>
      <c r="S29" s="302">
        <v>0.7106532609035531</v>
      </c>
      <c r="T29" s="302">
        <v>0.6733911268314466</v>
      </c>
      <c r="U29" s="302">
        <v>0.7703968587068085</v>
      </c>
      <c r="V29" s="302">
        <v>0.7109724005983107</v>
      </c>
      <c r="W29" s="302">
        <v>0.7</v>
      </c>
      <c r="X29" s="302">
        <v>0.6821377704614621</v>
      </c>
      <c r="Y29" s="298"/>
    </row>
    <row r="30" spans="1:25" ht="12.75">
      <c r="A30" s="150" t="s">
        <v>31</v>
      </c>
      <c r="B30" s="150"/>
      <c r="C30" s="302">
        <v>2.38586179382046</v>
      </c>
      <c r="D30" s="302">
        <v>2.9099275384474272</v>
      </c>
      <c r="E30" s="302">
        <v>3.6546184233543206</v>
      </c>
      <c r="F30" s="302">
        <v>4.035867858348376</v>
      </c>
      <c r="G30" s="302">
        <v>3.7</v>
      </c>
      <c r="H30" s="302"/>
      <c r="I30" s="302">
        <v>4.122174088181875</v>
      </c>
      <c r="J30" s="302"/>
      <c r="K30" s="302">
        <v>0.5846151415321656</v>
      </c>
      <c r="L30" s="302">
        <v>0.527410034549179</v>
      </c>
      <c r="M30" s="302">
        <v>0.5512131093075732</v>
      </c>
      <c r="N30" s="302">
        <v>0.9612703444429768</v>
      </c>
      <c r="O30" s="302">
        <v>0.8</v>
      </c>
      <c r="P30" s="302"/>
      <c r="Q30" s="302">
        <v>0.9399094012141086</v>
      </c>
      <c r="R30" s="302"/>
      <c r="S30" s="302">
        <v>1.5800409230599073</v>
      </c>
      <c r="T30" s="302">
        <v>1.6051609747148927</v>
      </c>
      <c r="U30" s="302">
        <v>2.3407679984294205</v>
      </c>
      <c r="V30" s="302">
        <v>2.2747618837963572</v>
      </c>
      <c r="W30" s="302">
        <v>2.6</v>
      </c>
      <c r="X30" s="302">
        <v>1.1307180766485516</v>
      </c>
      <c r="Y30" s="298"/>
    </row>
    <row r="31" spans="1:25" ht="12.75">
      <c r="A31" s="150" t="s">
        <v>32</v>
      </c>
      <c r="B31" s="150"/>
      <c r="C31" s="302">
        <v>2.657677080475089</v>
      </c>
      <c r="D31" s="302">
        <v>3.052908283201349</v>
      </c>
      <c r="E31" s="302">
        <v>3.5765677569732737</v>
      </c>
      <c r="F31" s="302">
        <v>3.734328444839995</v>
      </c>
      <c r="G31" s="302">
        <v>3.9</v>
      </c>
      <c r="H31" s="302"/>
      <c r="I31" s="302">
        <v>4.007867827561238</v>
      </c>
      <c r="J31" s="302"/>
      <c r="K31" s="302">
        <v>1.4724040609932971</v>
      </c>
      <c r="L31" s="302">
        <v>1.3473216094369045</v>
      </c>
      <c r="M31" s="302">
        <v>1.4868717066444876</v>
      </c>
      <c r="N31" s="302">
        <v>1.0471887938706808</v>
      </c>
      <c r="O31" s="302">
        <v>1.6</v>
      </c>
      <c r="P31" s="302"/>
      <c r="Q31" s="302">
        <v>1.6225738657436024</v>
      </c>
      <c r="R31" s="302"/>
      <c r="S31" s="302">
        <v>1.4699541374309122</v>
      </c>
      <c r="T31" s="302">
        <v>1.130619532394605</v>
      </c>
      <c r="U31" s="302">
        <v>1.1400933213887443</v>
      </c>
      <c r="V31" s="302">
        <v>1.2092249351855435</v>
      </c>
      <c r="W31" s="302">
        <v>1.2</v>
      </c>
      <c r="X31" s="302">
        <v>1.103791745403811</v>
      </c>
      <c r="Y31" s="298"/>
    </row>
    <row r="32" spans="1:25" ht="12.75">
      <c r="A32" s="150" t="s">
        <v>33</v>
      </c>
      <c r="B32" s="150"/>
      <c r="C32" s="302">
        <v>2.237044740894818</v>
      </c>
      <c r="D32" s="302">
        <v>2.2672630525519293</v>
      </c>
      <c r="E32" s="302">
        <v>2.683008634708081</v>
      </c>
      <c r="F32" s="302">
        <v>2.6159812199265917</v>
      </c>
      <c r="G32" s="302">
        <v>2.9</v>
      </c>
      <c r="H32" s="302"/>
      <c r="I32" s="302">
        <v>2.777671604628179</v>
      </c>
      <c r="J32" s="302"/>
      <c r="K32" s="302">
        <v>0.8133496003253399</v>
      </c>
      <c r="L32" s="302">
        <v>0.6041153066953062</v>
      </c>
      <c r="M32" s="302">
        <v>0.5412590724487332</v>
      </c>
      <c r="N32" s="302">
        <v>0.5414834701632881</v>
      </c>
      <c r="O32" s="302">
        <v>0.6</v>
      </c>
      <c r="P32" s="302"/>
      <c r="Q32" s="302">
        <v>0.7507958435942098</v>
      </c>
      <c r="R32" s="302"/>
      <c r="S32" s="302">
        <v>1.0333540004133417</v>
      </c>
      <c r="T32" s="302">
        <v>0.7932827259635333</v>
      </c>
      <c r="U32" s="302">
        <v>0.7867137680940889</v>
      </c>
      <c r="V32" s="302">
        <v>0.7781798373604141</v>
      </c>
      <c r="W32" s="302">
        <v>0.8</v>
      </c>
      <c r="X32" s="302">
        <v>0.6825416759947363</v>
      </c>
      <c r="Y32" s="298"/>
    </row>
    <row r="33" spans="1:25" ht="12.75">
      <c r="A33" s="150" t="s">
        <v>34</v>
      </c>
      <c r="B33" s="150"/>
      <c r="C33" s="302">
        <v>1.882800758021303</v>
      </c>
      <c r="D33" s="302">
        <v>2.2096993789543427</v>
      </c>
      <c r="E33" s="302">
        <v>2.9292603017857965</v>
      </c>
      <c r="F33" s="302">
        <v>3.1519327338549576</v>
      </c>
      <c r="G33" s="302">
        <v>3.4</v>
      </c>
      <c r="H33" s="302"/>
      <c r="I33" s="302">
        <v>3.2115843396889385</v>
      </c>
      <c r="J33" s="302"/>
      <c r="K33" s="302">
        <v>0.3226491537607005</v>
      </c>
      <c r="L33" s="302">
        <v>0.38951867141369795</v>
      </c>
      <c r="M33" s="302">
        <v>0.4060726316275206</v>
      </c>
      <c r="N33" s="302">
        <v>0.2413484370742341</v>
      </c>
      <c r="O33" s="302">
        <v>0.7</v>
      </c>
      <c r="P33" s="302"/>
      <c r="Q33" s="302">
        <v>0.9357720119098256</v>
      </c>
      <c r="R33" s="302"/>
      <c r="S33" s="302">
        <v>1.0618832908580018</v>
      </c>
      <c r="T33" s="302">
        <v>0.5096505981113805</v>
      </c>
      <c r="U33" s="302">
        <v>0.5168197129804808</v>
      </c>
      <c r="V33" s="302">
        <v>0.11678150181011328</v>
      </c>
      <c r="W33" s="302">
        <v>0.4</v>
      </c>
      <c r="X33" s="302">
        <v>0.7767277569211991</v>
      </c>
      <c r="Y33" s="298"/>
    </row>
    <row r="34" spans="1:25" ht="12.75">
      <c r="A34" s="150" t="s">
        <v>35</v>
      </c>
      <c r="B34" s="150"/>
      <c r="C34" s="302">
        <v>3.040188596949718</v>
      </c>
      <c r="D34" s="302">
        <v>3.2952906929292376</v>
      </c>
      <c r="E34" s="302">
        <v>3.5493100449756843</v>
      </c>
      <c r="F34" s="302">
        <v>3.505277049573151</v>
      </c>
      <c r="G34" s="302">
        <v>3.4</v>
      </c>
      <c r="H34" s="302"/>
      <c r="I34" s="302">
        <v>3.5459873251734173</v>
      </c>
      <c r="J34" s="302"/>
      <c r="K34" s="302">
        <v>1.8347830161814165</v>
      </c>
      <c r="L34" s="302">
        <v>1.2956715727616508</v>
      </c>
      <c r="M34" s="302">
        <v>1.1002373692488878</v>
      </c>
      <c r="N34" s="302">
        <v>1.2553333786350127</v>
      </c>
      <c r="O34" s="302">
        <v>1.9</v>
      </c>
      <c r="P34" s="302"/>
      <c r="Q34" s="302">
        <v>1.987892222089768</v>
      </c>
      <c r="R34" s="302"/>
      <c r="S34" s="302">
        <v>1.9825749683689176</v>
      </c>
      <c r="T34" s="302">
        <v>0.816171069456158</v>
      </c>
      <c r="U34" s="302">
        <v>1.2534349776253153</v>
      </c>
      <c r="V34" s="302">
        <v>1.0371700279320617</v>
      </c>
      <c r="W34" s="302">
        <v>0.9</v>
      </c>
      <c r="X34" s="302">
        <v>1.1598722851739325</v>
      </c>
      <c r="Y34" s="298"/>
    </row>
    <row r="35" spans="1:25" ht="12.75">
      <c r="A35" s="150" t="s">
        <v>36</v>
      </c>
      <c r="B35" s="150"/>
      <c r="C35" s="302">
        <v>3.415647964642124</v>
      </c>
      <c r="D35" s="302">
        <v>3.573198304924114</v>
      </c>
      <c r="E35" s="302">
        <v>4.2177493439400475</v>
      </c>
      <c r="F35" s="302">
        <v>4.105175860162463</v>
      </c>
      <c r="G35" s="302">
        <v>4</v>
      </c>
      <c r="H35" s="302"/>
      <c r="I35" s="302">
        <v>4.1714679642330585</v>
      </c>
      <c r="J35" s="302"/>
      <c r="K35" s="302">
        <v>1.555091756259829</v>
      </c>
      <c r="L35" s="302">
        <v>1.5705175938587346</v>
      </c>
      <c r="M35" s="302">
        <v>1.3196929935760453</v>
      </c>
      <c r="N35" s="302">
        <v>1.2493088929528346</v>
      </c>
      <c r="O35" s="302">
        <v>1.9</v>
      </c>
      <c r="P35" s="302"/>
      <c r="Q35" s="302">
        <v>2.5537032471028676</v>
      </c>
      <c r="R35" s="302"/>
      <c r="S35" s="302">
        <v>1.4030903063998457</v>
      </c>
      <c r="T35" s="302">
        <v>1.1101934715208297</v>
      </c>
      <c r="U35" s="302">
        <v>1.6068118285057638</v>
      </c>
      <c r="V35" s="302">
        <v>1.8606728192914557</v>
      </c>
      <c r="W35" s="302">
        <v>2.6</v>
      </c>
      <c r="X35" s="302">
        <v>2.943677634591483</v>
      </c>
      <c r="Y35" s="298"/>
    </row>
    <row r="36" spans="1:25" ht="12.75">
      <c r="A36" s="150" t="s">
        <v>37</v>
      </c>
      <c r="B36" s="150"/>
      <c r="C36" s="302">
        <v>3.5168203098605146</v>
      </c>
      <c r="D36" s="302">
        <v>3.855968631874855</v>
      </c>
      <c r="E36" s="302">
        <v>4.464543724077745</v>
      </c>
      <c r="F36" s="302">
        <v>4.393271351687877</v>
      </c>
      <c r="G36" s="302">
        <v>4.3</v>
      </c>
      <c r="H36" s="302"/>
      <c r="I36" s="302">
        <v>4.474631142610274</v>
      </c>
      <c r="J36" s="302"/>
      <c r="K36" s="302">
        <v>1.168010039094551</v>
      </c>
      <c r="L36" s="302">
        <v>1.2600015465722954</v>
      </c>
      <c r="M36" s="302">
        <v>1.7176649760646616</v>
      </c>
      <c r="N36" s="302">
        <v>1.901764847506183</v>
      </c>
      <c r="O36" s="302">
        <v>2.1</v>
      </c>
      <c r="P36" s="302"/>
      <c r="Q36" s="302">
        <v>2.2618149205411733</v>
      </c>
      <c r="R36" s="302"/>
      <c r="S36" s="302">
        <v>0.9170326753221681</v>
      </c>
      <c r="T36" s="302">
        <v>1.228160352254584</v>
      </c>
      <c r="U36" s="302">
        <v>1.0158233729414667</v>
      </c>
      <c r="V36" s="302">
        <v>1.2402814222866412</v>
      </c>
      <c r="W36" s="302">
        <v>0.8</v>
      </c>
      <c r="X36" s="302">
        <v>1.0718465290765713</v>
      </c>
      <c r="Y36" s="298"/>
    </row>
    <row r="37" spans="1:25" ht="12.75">
      <c r="A37" s="150" t="s">
        <v>38</v>
      </c>
      <c r="B37" s="150"/>
      <c r="C37" s="302">
        <v>2.1959006957667553</v>
      </c>
      <c r="D37" s="302">
        <v>2.379599951312533</v>
      </c>
      <c r="E37" s="302">
        <v>2.8079431180621577</v>
      </c>
      <c r="F37" s="302">
        <v>2.6462368066287443</v>
      </c>
      <c r="G37" s="302">
        <v>2.5</v>
      </c>
      <c r="H37" s="302"/>
      <c r="I37" s="302">
        <v>2.6347795720289486</v>
      </c>
      <c r="J37" s="302"/>
      <c r="K37" s="302">
        <v>0.6154024369936505</v>
      </c>
      <c r="L37" s="302">
        <v>0.6897391163224733</v>
      </c>
      <c r="M37" s="302">
        <v>0.6962949076739733</v>
      </c>
      <c r="N37" s="302">
        <v>0.49978627560582645</v>
      </c>
      <c r="O37" s="302">
        <v>1</v>
      </c>
      <c r="P37" s="302"/>
      <c r="Q37" s="302">
        <v>0.8670207001192154</v>
      </c>
      <c r="R37" s="302"/>
      <c r="S37" s="302">
        <v>2.244408887859196</v>
      </c>
      <c r="T37" s="302">
        <v>1.352429639847987</v>
      </c>
      <c r="U37" s="302">
        <v>1.6737858357547435</v>
      </c>
      <c r="V37" s="302">
        <v>1.5782724492815572</v>
      </c>
      <c r="W37" s="302">
        <v>2</v>
      </c>
      <c r="X37" s="302">
        <v>1.1439856459906315</v>
      </c>
      <c r="Y37" s="298"/>
    </row>
    <row r="38" spans="1:25" ht="12.75">
      <c r="A38" s="150" t="s">
        <v>39</v>
      </c>
      <c r="B38" s="150"/>
      <c r="C38" s="302">
        <v>2.4819269901423144</v>
      </c>
      <c r="D38" s="302">
        <v>2.6921603395841314</v>
      </c>
      <c r="E38" s="302">
        <v>2.7224913853408297</v>
      </c>
      <c r="F38" s="302">
        <v>2.707167945882659</v>
      </c>
      <c r="G38" s="302">
        <v>2.6</v>
      </c>
      <c r="H38" s="302"/>
      <c r="I38" s="302">
        <v>2.8704076352555625</v>
      </c>
      <c r="J38" s="302"/>
      <c r="K38" s="302">
        <v>1.393411906282493</v>
      </c>
      <c r="L38" s="302">
        <v>1.0679812442151018</v>
      </c>
      <c r="M38" s="302">
        <v>1.0035322261661097</v>
      </c>
      <c r="N38" s="302">
        <v>1.0537270716794587</v>
      </c>
      <c r="O38" s="302">
        <v>1.3</v>
      </c>
      <c r="P38" s="302"/>
      <c r="Q38" s="302">
        <v>1.3475248663255333</v>
      </c>
      <c r="R38" s="302"/>
      <c r="S38" s="302">
        <v>0.9324599877900522</v>
      </c>
      <c r="T38" s="302">
        <v>0.8815083285584965</v>
      </c>
      <c r="U38" s="302">
        <v>1.1054399737458007</v>
      </c>
      <c r="V38" s="302">
        <v>0.9477968369603598</v>
      </c>
      <c r="W38" s="302">
        <v>0.8</v>
      </c>
      <c r="X38" s="302">
        <v>1.0061519001897317</v>
      </c>
      <c r="Y38" s="298"/>
    </row>
    <row r="39" spans="1:25" ht="12.75">
      <c r="A39" s="150" t="s">
        <v>40</v>
      </c>
      <c r="B39" s="150"/>
      <c r="C39" s="302">
        <v>2.008064844609181</v>
      </c>
      <c r="D39" s="302">
        <v>1.575398461203175</v>
      </c>
      <c r="E39" s="302">
        <v>1.9652364376693285</v>
      </c>
      <c r="F39" s="302">
        <v>1.8458630827383453</v>
      </c>
      <c r="G39" s="302">
        <v>1.7</v>
      </c>
      <c r="H39" s="302"/>
      <c r="I39" s="302">
        <v>1.7400175156630449</v>
      </c>
      <c r="J39" s="302"/>
      <c r="K39" s="302">
        <v>3.0005566643585464</v>
      </c>
      <c r="L39" s="302">
        <v>1.682729303248195</v>
      </c>
      <c r="M39" s="302">
        <v>1.9995423106460999</v>
      </c>
      <c r="N39" s="302">
        <v>1.5539689206215876</v>
      </c>
      <c r="O39" s="302">
        <v>1.5</v>
      </c>
      <c r="P39" s="302"/>
      <c r="Q39" s="302">
        <v>0.9560001901581073</v>
      </c>
      <c r="R39" s="302"/>
      <c r="S39" s="302">
        <v>0.6788589738367752</v>
      </c>
      <c r="T39" s="302">
        <v>1.6372501328901359</v>
      </c>
      <c r="U39" s="302">
        <v>1.3722349190708527</v>
      </c>
      <c r="V39" s="302">
        <v>0.629987400251995</v>
      </c>
      <c r="W39" s="302">
        <v>0.7</v>
      </c>
      <c r="X39" s="302">
        <v>0.8661591615579317</v>
      </c>
      <c r="Y39" s="298"/>
    </row>
    <row r="40" spans="1:25" ht="12.75">
      <c r="A40" s="150" t="s">
        <v>41</v>
      </c>
      <c r="B40" s="150"/>
      <c r="C40" s="302">
        <v>2.0546416783514907</v>
      </c>
      <c r="D40" s="302">
        <v>2.4343118436323046</v>
      </c>
      <c r="E40" s="302">
        <v>3.313025624257695</v>
      </c>
      <c r="F40" s="302">
        <v>2.7055815271726096</v>
      </c>
      <c r="G40" s="302">
        <v>3.1</v>
      </c>
      <c r="H40" s="302"/>
      <c r="I40" s="302">
        <v>3.2230816465968815</v>
      </c>
      <c r="J40" s="302"/>
      <c r="K40" s="302">
        <v>1.2090045862240089</v>
      </c>
      <c r="L40" s="302">
        <v>0.8443248405427712</v>
      </c>
      <c r="M40" s="302">
        <v>1.2854603534855689</v>
      </c>
      <c r="N40" s="302">
        <v>0.9281262750056839</v>
      </c>
      <c r="O40" s="302">
        <v>1.3</v>
      </c>
      <c r="P40" s="302"/>
      <c r="Q40" s="302">
        <v>1.4414497525030774</v>
      </c>
      <c r="R40" s="302"/>
      <c r="S40" s="302">
        <v>1.0990950783854627</v>
      </c>
      <c r="T40" s="302">
        <v>0.6640757172808314</v>
      </c>
      <c r="U40" s="302">
        <v>1.5066492921152554</v>
      </c>
      <c r="V40" s="302">
        <v>1.121226372490088</v>
      </c>
      <c r="W40" s="302">
        <v>0.9</v>
      </c>
      <c r="X40" s="302">
        <v>1.2973047772527697</v>
      </c>
      <c r="Y40" s="298"/>
    </row>
    <row r="41" spans="1:25" ht="12.75">
      <c r="A41" s="150" t="s">
        <v>42</v>
      </c>
      <c r="B41" s="150"/>
      <c r="C41" s="302">
        <v>2.1125592363941235</v>
      </c>
      <c r="D41" s="302">
        <v>2.780652000388548</v>
      </c>
      <c r="E41" s="302">
        <v>4.185483124891082</v>
      </c>
      <c r="F41" s="302">
        <v>4.516507130298886</v>
      </c>
      <c r="G41" s="302">
        <v>4.4</v>
      </c>
      <c r="H41" s="302"/>
      <c r="I41" s="302">
        <v>4.01219335172013</v>
      </c>
      <c r="J41" s="302"/>
      <c r="K41" s="302">
        <v>2.3896308849704324</v>
      </c>
      <c r="L41" s="302">
        <v>1.8456028617402727</v>
      </c>
      <c r="M41" s="302">
        <v>1.6695460598928133</v>
      </c>
      <c r="N41" s="302">
        <v>2.4136658635584207</v>
      </c>
      <c r="O41" s="302">
        <v>2.1</v>
      </c>
      <c r="P41" s="302"/>
      <c r="Q41" s="302">
        <v>1.903655931816768</v>
      </c>
      <c r="R41" s="302"/>
      <c r="S41" s="302">
        <v>1.4346752029841243</v>
      </c>
      <c r="T41" s="302">
        <v>1.773805954075319</v>
      </c>
      <c r="U41" s="302">
        <v>1.979358730800758</v>
      </c>
      <c r="V41" s="302">
        <v>1.3023376961646154</v>
      </c>
      <c r="W41" s="302">
        <v>1.4</v>
      </c>
      <c r="X41" s="302">
        <v>1.6589594177052445</v>
      </c>
      <c r="Y41" s="298"/>
    </row>
    <row r="42" spans="1:25" ht="12.75">
      <c r="A42" s="150" t="s">
        <v>43</v>
      </c>
      <c r="B42" s="150"/>
      <c r="C42" s="302">
        <v>2.035983527151098</v>
      </c>
      <c r="D42" s="302">
        <v>2.2852176187124784</v>
      </c>
      <c r="E42" s="302">
        <v>2.902319226329662</v>
      </c>
      <c r="F42" s="302">
        <v>2.963652509893123</v>
      </c>
      <c r="G42" s="302">
        <v>2.9</v>
      </c>
      <c r="H42" s="302"/>
      <c r="I42" s="302">
        <v>2.9234567175583734</v>
      </c>
      <c r="J42" s="302"/>
      <c r="K42" s="302">
        <v>0.9807165609539263</v>
      </c>
      <c r="L42" s="302">
        <v>0.7422534507093712</v>
      </c>
      <c r="M42" s="302">
        <v>0.875071123516481</v>
      </c>
      <c r="N42" s="302">
        <v>0.8997289128470384</v>
      </c>
      <c r="O42" s="302">
        <v>1.1</v>
      </c>
      <c r="P42" s="302"/>
      <c r="Q42" s="302">
        <v>1.0469780906058512</v>
      </c>
      <c r="R42" s="302"/>
      <c r="S42" s="302">
        <v>0.5182648492845952</v>
      </c>
      <c r="T42" s="302">
        <v>0.6922571042885328</v>
      </c>
      <c r="U42" s="302">
        <v>0.614084998958934</v>
      </c>
      <c r="V42" s="302">
        <v>0.7789860717290374</v>
      </c>
      <c r="W42" s="302">
        <v>0.3</v>
      </c>
      <c r="X42" s="302">
        <v>0.5877771736734604</v>
      </c>
      <c r="Y42" s="298"/>
    </row>
    <row r="43" spans="1:25" ht="13.5" thickBot="1">
      <c r="A43" s="480" t="s">
        <v>44</v>
      </c>
      <c r="B43" s="480"/>
      <c r="C43" s="635">
        <v>2.8691535764441096</v>
      </c>
      <c r="D43" s="635">
        <v>3.577831543402204</v>
      </c>
      <c r="E43" s="635">
        <v>3.761972582862537</v>
      </c>
      <c r="F43" s="635">
        <v>3.666313287072732</v>
      </c>
      <c r="G43" s="635">
        <v>3.5</v>
      </c>
      <c r="H43" s="635"/>
      <c r="I43" s="635">
        <v>3.703272134060636</v>
      </c>
      <c r="J43" s="635"/>
      <c r="K43" s="635">
        <v>2.111176213461306</v>
      </c>
      <c r="L43" s="635">
        <v>2.976449496092322</v>
      </c>
      <c r="M43" s="635">
        <v>2.9762702222515363</v>
      </c>
      <c r="N43" s="635">
        <v>3.268761243896171</v>
      </c>
      <c r="O43" s="635">
        <v>4.7</v>
      </c>
      <c r="P43" s="635"/>
      <c r="Q43" s="635">
        <v>6.314133609106335</v>
      </c>
      <c r="R43" s="635"/>
      <c r="S43" s="635">
        <v>2.3250839355300728</v>
      </c>
      <c r="T43" s="635">
        <v>2.1757671755060835</v>
      </c>
      <c r="U43" s="635">
        <v>2.061128962778072</v>
      </c>
      <c r="V43" s="635">
        <v>1.6062708815214597</v>
      </c>
      <c r="W43" s="635">
        <v>1.8</v>
      </c>
      <c r="X43" s="635">
        <v>2.9859224679741607</v>
      </c>
      <c r="Y43" s="298"/>
    </row>
    <row r="44" spans="1:14" ht="12.75">
      <c r="A44" s="269" t="s">
        <v>536</v>
      </c>
      <c r="B44" s="636"/>
      <c r="C44" s="636"/>
      <c r="D44" s="636"/>
      <c r="E44" s="636"/>
      <c r="F44" s="636"/>
      <c r="G44" s="636"/>
      <c r="H44" s="636"/>
      <c r="I44" s="636"/>
      <c r="J44" s="636"/>
      <c r="K44" s="636"/>
      <c r="L44" s="636"/>
      <c r="M44" s="636"/>
      <c r="N44" s="636"/>
    </row>
    <row r="45" spans="1:14" ht="12.75">
      <c r="A45" s="636"/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</row>
    <row r="46" spans="1:14" ht="12.75">
      <c r="A46" s="636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</row>
    <row r="47" spans="1:14" ht="12.75">
      <c r="A47" s="636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</row>
  </sheetData>
  <sheetProtection/>
  <mergeCells count="5">
    <mergeCell ref="A3:X3"/>
    <mergeCell ref="C4:I4"/>
    <mergeCell ref="K4:Q4"/>
    <mergeCell ref="S4:X4"/>
    <mergeCell ref="A2:X2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300" verticalDpi="300" orientation="landscape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57"/>
  <sheetViews>
    <sheetView showGridLines="0" zoomScale="95" zoomScaleNormal="95" zoomScalePageLayoutView="0" workbookViewId="0" topLeftCell="A1">
      <selection activeCell="E12" sqref="E12"/>
    </sheetView>
  </sheetViews>
  <sheetFormatPr defaultColWidth="11.421875" defaultRowHeight="12.75"/>
  <cols>
    <col min="1" max="1" width="3.140625" style="1" customWidth="1"/>
    <col min="2" max="2" width="55.7109375" style="1" customWidth="1"/>
    <col min="3" max="3" width="2.28125" style="1" customWidth="1"/>
    <col min="4" max="4" width="8.28125" style="455" customWidth="1"/>
    <col min="5" max="5" width="8.28125" style="1" customWidth="1"/>
    <col min="6" max="6" width="2.28125" style="1" customWidth="1"/>
    <col min="7" max="8" width="8.28125" style="1" customWidth="1"/>
    <col min="9" max="9" width="2.28125" style="1" customWidth="1"/>
    <col min="10" max="11" width="8.28125" style="1" customWidth="1"/>
    <col min="12" max="12" width="2.28125" style="1" customWidth="1"/>
    <col min="13" max="14" width="8.28125" style="1" customWidth="1"/>
    <col min="15" max="15" width="2.28125" style="1" customWidth="1"/>
    <col min="16" max="17" width="8.28125" style="1" customWidth="1"/>
    <col min="18" max="18" width="2.28125" style="1" customWidth="1"/>
    <col min="19" max="20" width="8.28125" style="1" customWidth="1"/>
    <col min="21" max="21" width="2.28125" style="1" customWidth="1"/>
    <col min="22" max="25" width="15.140625" style="1" customWidth="1"/>
    <col min="26" max="16384" width="11.421875" style="1" customWidth="1"/>
  </cols>
  <sheetData>
    <row r="1" spans="1:21" ht="12.75" customHeight="1">
      <c r="A1" s="466" t="s">
        <v>612</v>
      </c>
      <c r="U1" s="352"/>
    </row>
    <row r="2" spans="1:21" ht="12.75" customHeight="1">
      <c r="A2" s="705" t="s">
        <v>177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174"/>
    </row>
    <row r="3" spans="1:21" ht="15" customHeight="1">
      <c r="A3" s="780" t="s">
        <v>645</v>
      </c>
      <c r="B3" s="780"/>
      <c r="C3" s="780"/>
      <c r="D3" s="780"/>
      <c r="E3" s="780"/>
      <c r="F3" s="780"/>
      <c r="G3" s="780"/>
      <c r="H3" s="780"/>
      <c r="I3" s="780"/>
      <c r="J3" s="780"/>
      <c r="K3" s="780"/>
      <c r="L3" s="780"/>
      <c r="M3" s="780"/>
      <c r="N3" s="780"/>
      <c r="O3" s="780"/>
      <c r="P3" s="780"/>
      <c r="Q3" s="780"/>
      <c r="R3" s="780"/>
      <c r="S3" s="780"/>
      <c r="T3" s="780"/>
      <c r="U3" s="461"/>
    </row>
    <row r="4" spans="1:21" ht="12.75" customHeight="1" thickBot="1">
      <c r="A4" s="305"/>
      <c r="B4" s="305"/>
      <c r="C4" s="305"/>
      <c r="D4" s="451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</row>
    <row r="5" spans="1:20" ht="18.75" customHeight="1">
      <c r="A5" s="703" t="s">
        <v>455</v>
      </c>
      <c r="B5" s="703"/>
      <c r="C5" s="546"/>
      <c r="D5" s="707">
        <v>2006</v>
      </c>
      <c r="E5" s="707"/>
      <c r="F5" s="556"/>
      <c r="G5" s="707">
        <v>2007</v>
      </c>
      <c r="H5" s="707"/>
      <c r="I5" s="556"/>
      <c r="J5" s="707">
        <v>2008</v>
      </c>
      <c r="K5" s="707"/>
      <c r="L5" s="556"/>
      <c r="M5" s="707">
        <v>2009</v>
      </c>
      <c r="N5" s="707"/>
      <c r="O5" s="556"/>
      <c r="P5" s="707">
        <v>2010</v>
      </c>
      <c r="Q5" s="707"/>
      <c r="R5" s="556"/>
      <c r="S5" s="707">
        <v>2011</v>
      </c>
      <c r="T5" s="707"/>
    </row>
    <row r="6" spans="1:20" ht="21.75" customHeight="1" thickBot="1">
      <c r="A6" s="792"/>
      <c r="B6" s="792"/>
      <c r="C6" s="638"/>
      <c r="D6" s="639" t="s">
        <v>6</v>
      </c>
      <c r="E6" s="638" t="s">
        <v>88</v>
      </c>
      <c r="F6" s="643"/>
      <c r="G6" s="639" t="s">
        <v>6</v>
      </c>
      <c r="H6" s="638" t="s">
        <v>88</v>
      </c>
      <c r="I6" s="643"/>
      <c r="J6" s="639" t="s">
        <v>6</v>
      </c>
      <c r="K6" s="638" t="s">
        <v>88</v>
      </c>
      <c r="L6" s="643"/>
      <c r="M6" s="639" t="s">
        <v>6</v>
      </c>
      <c r="N6" s="638" t="s">
        <v>88</v>
      </c>
      <c r="O6" s="643"/>
      <c r="P6" s="639" t="s">
        <v>6</v>
      </c>
      <c r="Q6" s="638" t="s">
        <v>88</v>
      </c>
      <c r="R6" s="643"/>
      <c r="S6" s="639" t="s">
        <v>6</v>
      </c>
      <c r="T6" s="638" t="s">
        <v>88</v>
      </c>
    </row>
    <row r="7" spans="1:26" ht="12.75">
      <c r="A7" s="142"/>
      <c r="B7" s="142"/>
      <c r="C7" s="142"/>
      <c r="D7" s="452"/>
      <c r="E7" s="142"/>
      <c r="F7" s="142"/>
      <c r="G7" s="452"/>
      <c r="H7" s="142"/>
      <c r="I7" s="142"/>
      <c r="J7" s="452"/>
      <c r="K7" s="142"/>
      <c r="L7" s="142"/>
      <c r="M7" s="452"/>
      <c r="N7" s="142"/>
      <c r="O7" s="142"/>
      <c r="P7" s="452"/>
      <c r="Q7" s="142"/>
      <c r="R7" s="142"/>
      <c r="S7" s="452"/>
      <c r="T7" s="142"/>
      <c r="V7" s="47"/>
      <c r="W7" s="47"/>
      <c r="X7" s="47"/>
      <c r="Y7" s="47"/>
      <c r="Z7" s="47"/>
    </row>
    <row r="8" spans="1:26" ht="12.75">
      <c r="A8" s="142"/>
      <c r="B8" s="139" t="s">
        <v>456</v>
      </c>
      <c r="C8" s="139"/>
      <c r="D8" s="453">
        <v>314762</v>
      </c>
      <c r="E8" s="458">
        <v>100</v>
      </c>
      <c r="F8" s="306"/>
      <c r="G8" s="453">
        <v>363935</v>
      </c>
      <c r="H8" s="458">
        <v>100</v>
      </c>
      <c r="I8" s="306"/>
      <c r="J8" s="453">
        <v>414859</v>
      </c>
      <c r="K8" s="458">
        <v>100</v>
      </c>
      <c r="L8" s="306"/>
      <c r="M8" s="453">
        <v>399125</v>
      </c>
      <c r="N8" s="458">
        <v>100</v>
      </c>
      <c r="O8" s="303"/>
      <c r="P8" s="453">
        <v>406802</v>
      </c>
      <c r="Q8" s="458">
        <v>100</v>
      </c>
      <c r="R8" s="303"/>
      <c r="S8" s="453">
        <v>426148</v>
      </c>
      <c r="T8" s="458">
        <v>100</v>
      </c>
      <c r="V8" s="47"/>
      <c r="W8" s="47"/>
      <c r="X8" s="47"/>
      <c r="Y8" s="47"/>
      <c r="Z8" s="47"/>
    </row>
    <row r="9" spans="1:26" ht="12.75">
      <c r="A9" s="142"/>
      <c r="B9" s="139"/>
      <c r="C9" s="139"/>
      <c r="D9" s="452"/>
      <c r="E9" s="458"/>
      <c r="F9" s="142"/>
      <c r="G9" s="452"/>
      <c r="H9" s="458"/>
      <c r="I9" s="142"/>
      <c r="J9" s="452"/>
      <c r="K9" s="458"/>
      <c r="L9" s="142"/>
      <c r="M9" s="452"/>
      <c r="N9" s="458"/>
      <c r="O9" s="304"/>
      <c r="P9" s="452"/>
      <c r="Q9" s="458"/>
      <c r="R9" s="304"/>
      <c r="S9" s="452"/>
      <c r="T9" s="458"/>
      <c r="U9" s="304"/>
      <c r="V9" s="47"/>
      <c r="W9" s="47"/>
      <c r="X9" s="47"/>
      <c r="Y9" s="47"/>
      <c r="Z9" s="47"/>
    </row>
    <row r="10" spans="1:20" ht="27.75" customHeight="1">
      <c r="A10" s="209"/>
      <c r="B10" s="307" t="s">
        <v>563</v>
      </c>
      <c r="C10" s="307"/>
      <c r="D10" s="454">
        <v>18645</v>
      </c>
      <c r="E10" s="459">
        <f>D10*$E$8/$D$8</f>
        <v>5.92352316988709</v>
      </c>
      <c r="F10" s="47"/>
      <c r="G10" s="454">
        <v>12297</v>
      </c>
      <c r="H10" s="459">
        <f>G10*$H$8/$G$8</f>
        <v>3.3789000783106875</v>
      </c>
      <c r="J10" s="454">
        <v>27009</v>
      </c>
      <c r="K10" s="459">
        <f>J10*$K$8/$J$8</f>
        <v>6.510404739923685</v>
      </c>
      <c r="M10" s="454">
        <v>32057</v>
      </c>
      <c r="N10" s="459">
        <f>M10*$N$8/$M$8</f>
        <v>8.031819605386783</v>
      </c>
      <c r="P10" s="454">
        <v>33777</v>
      </c>
      <c r="Q10" s="459">
        <f>P10*$Q$8/$P$8</f>
        <v>8.303056523812566</v>
      </c>
      <c r="S10" s="454">
        <v>35958</v>
      </c>
      <c r="T10" s="459">
        <f>S10*$T$8/$S$8</f>
        <v>8.437913588706271</v>
      </c>
    </row>
    <row r="11" spans="1:20" ht="27.75" customHeight="1">
      <c r="A11" s="209"/>
      <c r="B11" s="307" t="s">
        <v>564</v>
      </c>
      <c r="C11" s="307"/>
      <c r="D11" s="454">
        <v>18310</v>
      </c>
      <c r="E11" s="459">
        <f aca="true" t="shared" si="0" ref="E11:E25">D11*$E$8/$D$8</f>
        <v>5.817093550047337</v>
      </c>
      <c r="F11" s="47"/>
      <c r="G11" s="454">
        <v>15457</v>
      </c>
      <c r="H11" s="459">
        <f aca="true" t="shared" si="1" ref="H11:H25">G11*$H$8/$G$8</f>
        <v>4.247186997678157</v>
      </c>
      <c r="J11" s="454">
        <v>28971</v>
      </c>
      <c r="K11" s="459">
        <f aca="true" t="shared" si="2" ref="K11:K25">J11*$K$8/$J$8</f>
        <v>6.983336507102413</v>
      </c>
      <c r="M11" s="454">
        <v>29929</v>
      </c>
      <c r="N11" s="459">
        <f aca="true" t="shared" si="3" ref="N11:N25">M11*$N$8/$M$8</f>
        <v>7.498653304102724</v>
      </c>
      <c r="P11" s="454">
        <v>29948</v>
      </c>
      <c r="Q11" s="459">
        <f aca="true" t="shared" si="4" ref="Q11:Q25">P11*$Q$8/$P$8</f>
        <v>7.361812380470106</v>
      </c>
      <c r="S11" s="454">
        <v>30876</v>
      </c>
      <c r="T11" s="459">
        <f aca="true" t="shared" si="5" ref="T11:T25">S11*$T$8/$S$8</f>
        <v>7.245370153092353</v>
      </c>
    </row>
    <row r="12" spans="1:20" ht="27.75" customHeight="1">
      <c r="A12" s="209"/>
      <c r="B12" s="307" t="s">
        <v>565</v>
      </c>
      <c r="C12" s="307"/>
      <c r="D12" s="454">
        <v>12346</v>
      </c>
      <c r="E12" s="459">
        <f t="shared" si="0"/>
        <v>3.922328616542022</v>
      </c>
      <c r="F12" s="47"/>
      <c r="G12" s="454">
        <v>8603</v>
      </c>
      <c r="H12" s="459">
        <f t="shared" si="1"/>
        <v>2.3638836605437783</v>
      </c>
      <c r="J12" s="454">
        <v>18760</v>
      </c>
      <c r="K12" s="459">
        <f t="shared" si="2"/>
        <v>4.522018324298135</v>
      </c>
      <c r="M12" s="454">
        <v>23047</v>
      </c>
      <c r="N12" s="459">
        <f t="shared" si="3"/>
        <v>5.77438145944253</v>
      </c>
      <c r="P12" s="454">
        <v>23546</v>
      </c>
      <c r="Q12" s="459">
        <f t="shared" si="4"/>
        <v>5.788073804946879</v>
      </c>
      <c r="S12" s="454">
        <v>24874</v>
      </c>
      <c r="T12" s="459">
        <f t="shared" si="5"/>
        <v>5.836939279311413</v>
      </c>
    </row>
    <row r="13" spans="1:20" ht="27.75" customHeight="1">
      <c r="A13" s="209"/>
      <c r="B13" s="307" t="s">
        <v>178</v>
      </c>
      <c r="C13" s="307"/>
      <c r="D13" s="455">
        <v>9124</v>
      </c>
      <c r="E13" s="460">
        <f t="shared" si="0"/>
        <v>2.89869806393402</v>
      </c>
      <c r="G13" s="455">
        <v>9228</v>
      </c>
      <c r="H13" s="460">
        <f t="shared" si="1"/>
        <v>2.5356176240262682</v>
      </c>
      <c r="J13" s="455">
        <v>18905</v>
      </c>
      <c r="K13" s="460">
        <f t="shared" si="2"/>
        <v>4.556969958467817</v>
      </c>
      <c r="M13" s="455">
        <v>23070</v>
      </c>
      <c r="N13" s="460">
        <f t="shared" si="3"/>
        <v>5.780144065142499</v>
      </c>
      <c r="P13" s="455">
        <v>24401</v>
      </c>
      <c r="Q13" s="460">
        <f t="shared" si="4"/>
        <v>5.9982497627838605</v>
      </c>
      <c r="S13" s="455">
        <v>21749</v>
      </c>
      <c r="T13" s="460">
        <f t="shared" si="5"/>
        <v>5.10362597032017</v>
      </c>
    </row>
    <row r="14" spans="1:20" ht="27.75" customHeight="1">
      <c r="A14" s="209"/>
      <c r="B14" s="307" t="s">
        <v>179</v>
      </c>
      <c r="C14" s="307"/>
      <c r="D14" s="454">
        <v>13073</v>
      </c>
      <c r="E14" s="459">
        <f t="shared" si="0"/>
        <v>4.15329677661217</v>
      </c>
      <c r="F14" s="47"/>
      <c r="G14" s="454">
        <v>8213</v>
      </c>
      <c r="H14" s="459">
        <f t="shared" si="1"/>
        <v>2.2567216673307047</v>
      </c>
      <c r="J14" s="454">
        <v>16895</v>
      </c>
      <c r="K14" s="459">
        <f t="shared" si="2"/>
        <v>4.072467995150159</v>
      </c>
      <c r="M14" s="454">
        <v>19559</v>
      </c>
      <c r="N14" s="459">
        <f t="shared" si="3"/>
        <v>4.900469777638585</v>
      </c>
      <c r="P14" s="454">
        <v>19504</v>
      </c>
      <c r="Q14" s="459">
        <f t="shared" si="4"/>
        <v>4.794470037020467</v>
      </c>
      <c r="S14" s="454">
        <v>20723</v>
      </c>
      <c r="T14" s="459">
        <f t="shared" si="5"/>
        <v>4.862864544712166</v>
      </c>
    </row>
    <row r="15" spans="1:20" ht="27.75" customHeight="1">
      <c r="A15" s="209"/>
      <c r="B15" s="248" t="s">
        <v>183</v>
      </c>
      <c r="C15" s="248"/>
      <c r="D15" s="454">
        <v>6236</v>
      </c>
      <c r="E15" s="459">
        <f t="shared" si="0"/>
        <v>1.981179430808039</v>
      </c>
      <c r="F15" s="47"/>
      <c r="G15" s="454">
        <v>5265</v>
      </c>
      <c r="H15" s="459">
        <f t="shared" si="1"/>
        <v>1.4466869083764957</v>
      </c>
      <c r="J15" s="454">
        <v>9760</v>
      </c>
      <c r="K15" s="459">
        <f t="shared" si="2"/>
        <v>2.3526065482489233</v>
      </c>
      <c r="M15" s="454">
        <v>10382</v>
      </c>
      <c r="N15" s="459">
        <f t="shared" si="3"/>
        <v>2.6011901033510805</v>
      </c>
      <c r="P15" s="454">
        <v>11216</v>
      </c>
      <c r="Q15" s="459">
        <f t="shared" si="4"/>
        <v>2.7571152550872413</v>
      </c>
      <c r="S15" s="454">
        <v>11058</v>
      </c>
      <c r="T15" s="459">
        <f t="shared" si="5"/>
        <v>2.594873142664051</v>
      </c>
    </row>
    <row r="16" spans="1:20" ht="27.75" customHeight="1">
      <c r="A16" s="209"/>
      <c r="B16" s="307" t="s">
        <v>181</v>
      </c>
      <c r="C16" s="307"/>
      <c r="D16" s="454">
        <v>7359</v>
      </c>
      <c r="E16" s="459">
        <f t="shared" si="0"/>
        <v>2.337956932539506</v>
      </c>
      <c r="F16" s="47"/>
      <c r="G16" s="454">
        <v>4666</v>
      </c>
      <c r="H16" s="459">
        <f t="shared" si="1"/>
        <v>1.2820970777748775</v>
      </c>
      <c r="J16" s="454">
        <v>6854</v>
      </c>
      <c r="K16" s="459">
        <f t="shared" si="2"/>
        <v>1.652127590337922</v>
      </c>
      <c r="M16" s="454">
        <v>7716</v>
      </c>
      <c r="N16" s="459">
        <f t="shared" si="3"/>
        <v>1.9332289383025367</v>
      </c>
      <c r="P16" s="454">
        <v>8129</v>
      </c>
      <c r="Q16" s="459">
        <f t="shared" si="4"/>
        <v>1.9982694283705587</v>
      </c>
      <c r="S16" s="454">
        <v>8718</v>
      </c>
      <c r="T16" s="459">
        <f t="shared" si="5"/>
        <v>2.0457681368914087</v>
      </c>
    </row>
    <row r="17" spans="1:20" ht="27.75" customHeight="1">
      <c r="A17" s="209"/>
      <c r="B17" s="248" t="s">
        <v>184</v>
      </c>
      <c r="C17" s="248"/>
      <c r="D17" s="454">
        <v>5786</v>
      </c>
      <c r="E17" s="459">
        <f t="shared" si="0"/>
        <v>1.8382142698292678</v>
      </c>
      <c r="F17" s="47"/>
      <c r="G17" s="454">
        <v>3852</v>
      </c>
      <c r="H17" s="459">
        <f t="shared" si="1"/>
        <v>1.0584307637352823</v>
      </c>
      <c r="J17" s="454">
        <v>7631</v>
      </c>
      <c r="K17" s="459">
        <f t="shared" si="2"/>
        <v>1.8394201403368373</v>
      </c>
      <c r="M17" s="454">
        <v>8326</v>
      </c>
      <c r="N17" s="459">
        <f t="shared" si="3"/>
        <v>2.0860632633886627</v>
      </c>
      <c r="P17" s="454">
        <v>8215</v>
      </c>
      <c r="Q17" s="459">
        <f t="shared" si="4"/>
        <v>2.0194099340711205</v>
      </c>
      <c r="S17" s="454">
        <v>8332</v>
      </c>
      <c r="T17" s="459">
        <f t="shared" si="5"/>
        <v>1.9551892769648103</v>
      </c>
    </row>
    <row r="18" spans="1:20" ht="27.75" customHeight="1">
      <c r="A18" s="209"/>
      <c r="B18" s="307" t="s">
        <v>182</v>
      </c>
      <c r="C18" s="307"/>
      <c r="D18" s="454">
        <v>5638</v>
      </c>
      <c r="E18" s="459">
        <f t="shared" si="0"/>
        <v>1.7911946168851387</v>
      </c>
      <c r="F18" s="47"/>
      <c r="G18" s="454">
        <v>3136</v>
      </c>
      <c r="H18" s="459">
        <f t="shared" si="1"/>
        <v>0.8616923351697419</v>
      </c>
      <c r="J18" s="454">
        <v>6935</v>
      </c>
      <c r="K18" s="459">
        <f t="shared" si="2"/>
        <v>1.671652296322365</v>
      </c>
      <c r="M18" s="454">
        <v>7098</v>
      </c>
      <c r="N18" s="459">
        <f t="shared" si="3"/>
        <v>1.7783902286251174</v>
      </c>
      <c r="P18" s="454">
        <v>7657</v>
      </c>
      <c r="Q18" s="459">
        <f t="shared" si="4"/>
        <v>1.8822424668511955</v>
      </c>
      <c r="S18" s="454">
        <v>8018</v>
      </c>
      <c r="T18" s="459">
        <f t="shared" si="5"/>
        <v>1.8815059556773703</v>
      </c>
    </row>
    <row r="19" spans="1:20" ht="27.75" customHeight="1">
      <c r="A19" s="209"/>
      <c r="B19" s="433" t="s">
        <v>566</v>
      </c>
      <c r="C19" s="433"/>
      <c r="D19" s="454">
        <v>3682</v>
      </c>
      <c r="E19" s="459">
        <f t="shared" si="0"/>
        <v>1.1697727171640795</v>
      </c>
      <c r="F19" s="47"/>
      <c r="G19" s="454">
        <v>2433</v>
      </c>
      <c r="H19" s="459">
        <f t="shared" si="1"/>
        <v>0.6685259730446371</v>
      </c>
      <c r="J19" s="454">
        <v>5529</v>
      </c>
      <c r="K19" s="459">
        <f t="shared" si="2"/>
        <v>1.332741967752899</v>
      </c>
      <c r="M19" s="454">
        <v>6731</v>
      </c>
      <c r="N19" s="459">
        <f t="shared" si="3"/>
        <v>1.6864390854995301</v>
      </c>
      <c r="P19" s="454">
        <v>6650</v>
      </c>
      <c r="Q19" s="459">
        <f t="shared" si="4"/>
        <v>1.6347018942876388</v>
      </c>
      <c r="S19" s="454">
        <v>7696</v>
      </c>
      <c r="T19" s="459">
        <f t="shared" si="5"/>
        <v>1.8059453523189126</v>
      </c>
    </row>
    <row r="20" spans="1:20" ht="39.75" customHeight="1">
      <c r="A20" s="209"/>
      <c r="B20" s="433" t="s">
        <v>185</v>
      </c>
      <c r="C20" s="433"/>
      <c r="D20" s="454">
        <v>5198</v>
      </c>
      <c r="E20" s="459">
        <f t="shared" si="0"/>
        <v>1.6514064594836735</v>
      </c>
      <c r="F20" s="47"/>
      <c r="G20" s="454">
        <v>3274</v>
      </c>
      <c r="H20" s="459">
        <f t="shared" si="1"/>
        <v>0.8996111943066757</v>
      </c>
      <c r="J20" s="454">
        <v>6575</v>
      </c>
      <c r="K20" s="459">
        <f t="shared" si="2"/>
        <v>1.5848758252803965</v>
      </c>
      <c r="M20" s="454">
        <v>7109</v>
      </c>
      <c r="N20" s="459">
        <f t="shared" si="3"/>
        <v>1.781146257438146</v>
      </c>
      <c r="P20" s="454">
        <v>6598</v>
      </c>
      <c r="Q20" s="459">
        <f t="shared" si="4"/>
        <v>1.6219192629338106</v>
      </c>
      <c r="S20" s="454">
        <v>6885</v>
      </c>
      <c r="T20" s="459">
        <f t="shared" si="5"/>
        <v>1.6156358823695054</v>
      </c>
    </row>
    <row r="21" spans="1:20" ht="27.75" customHeight="1">
      <c r="A21" s="209"/>
      <c r="B21" s="433" t="s">
        <v>567</v>
      </c>
      <c r="C21" s="433"/>
      <c r="D21" s="454">
        <v>4451</v>
      </c>
      <c r="E21" s="459">
        <f t="shared" si="0"/>
        <v>1.4140842922589132</v>
      </c>
      <c r="F21" s="47"/>
      <c r="G21" s="454">
        <v>2593</v>
      </c>
      <c r="H21" s="459">
        <f t="shared" si="1"/>
        <v>0.7124898676961545</v>
      </c>
      <c r="J21" s="454">
        <v>5732</v>
      </c>
      <c r="K21" s="459">
        <f t="shared" si="2"/>
        <v>1.3816742555904535</v>
      </c>
      <c r="M21" s="454">
        <v>6609</v>
      </c>
      <c r="N21" s="459">
        <f t="shared" si="3"/>
        <v>1.655872220482305</v>
      </c>
      <c r="P21" s="454">
        <v>7110</v>
      </c>
      <c r="Q21" s="459">
        <f t="shared" si="4"/>
        <v>1.7477790178022723</v>
      </c>
      <c r="S21" s="454">
        <v>6831</v>
      </c>
      <c r="T21" s="459">
        <f t="shared" si="5"/>
        <v>1.6029642283901369</v>
      </c>
    </row>
    <row r="22" spans="1:20" ht="27.75" customHeight="1">
      <c r="A22" s="209"/>
      <c r="B22" s="433" t="s">
        <v>180</v>
      </c>
      <c r="C22" s="433"/>
      <c r="D22" s="454">
        <v>4215</v>
      </c>
      <c r="E22" s="459">
        <f t="shared" si="0"/>
        <v>1.3391070078344909</v>
      </c>
      <c r="F22" s="47"/>
      <c r="G22" s="454">
        <v>4484</v>
      </c>
      <c r="H22" s="459">
        <f t="shared" si="1"/>
        <v>1.2320881476087764</v>
      </c>
      <c r="J22" s="454">
        <v>7700</v>
      </c>
      <c r="K22" s="459">
        <f t="shared" si="2"/>
        <v>1.8560522972865479</v>
      </c>
      <c r="M22" s="454">
        <v>7355</v>
      </c>
      <c r="N22" s="459">
        <f t="shared" si="3"/>
        <v>1.8427810836204197</v>
      </c>
      <c r="P22" s="454">
        <v>6340</v>
      </c>
      <c r="Q22" s="459">
        <f t="shared" si="4"/>
        <v>1.5584977458321247</v>
      </c>
      <c r="S22" s="454">
        <v>6453</v>
      </c>
      <c r="T22" s="459">
        <f t="shared" si="5"/>
        <v>1.514262650534556</v>
      </c>
    </row>
    <row r="23" spans="1:20" ht="27.75" customHeight="1">
      <c r="A23" s="209"/>
      <c r="B23" s="433" t="s">
        <v>568</v>
      </c>
      <c r="C23" s="433"/>
      <c r="D23" s="455">
        <v>3591</v>
      </c>
      <c r="E23" s="460">
        <f t="shared" si="0"/>
        <v>1.1408619846105947</v>
      </c>
      <c r="G23" s="455">
        <v>2258</v>
      </c>
      <c r="H23" s="460">
        <f t="shared" si="1"/>
        <v>0.6204404632695399</v>
      </c>
      <c r="J23" s="455">
        <v>4680</v>
      </c>
      <c r="K23" s="460">
        <f t="shared" si="2"/>
        <v>1.1280941235455901</v>
      </c>
      <c r="M23" s="455">
        <v>5372</v>
      </c>
      <c r="N23" s="460">
        <f t="shared" si="3"/>
        <v>1.3459442530535546</v>
      </c>
      <c r="P23" s="455">
        <v>6042</v>
      </c>
      <c r="Q23" s="460">
        <f t="shared" si="4"/>
        <v>1.4852434353813404</v>
      </c>
      <c r="S23" s="455">
        <v>6425</v>
      </c>
      <c r="T23" s="460">
        <f t="shared" si="5"/>
        <v>1.5076921632859945</v>
      </c>
    </row>
    <row r="24" spans="1:20" ht="27.75" customHeight="1">
      <c r="A24" s="209"/>
      <c r="B24" s="433" t="s">
        <v>569</v>
      </c>
      <c r="C24" s="433"/>
      <c r="D24" s="455">
        <v>2582</v>
      </c>
      <c r="E24" s="460">
        <f t="shared" si="0"/>
        <v>0.8203023236604164</v>
      </c>
      <c r="G24" s="455">
        <v>2293</v>
      </c>
      <c r="H24" s="460">
        <f t="shared" si="1"/>
        <v>0.6300575652245594</v>
      </c>
      <c r="J24" s="455">
        <v>4544</v>
      </c>
      <c r="K24" s="460">
        <f t="shared" si="2"/>
        <v>1.0953119011519576</v>
      </c>
      <c r="M24" s="455">
        <v>4931</v>
      </c>
      <c r="N24" s="460">
        <f t="shared" si="3"/>
        <v>1.235452552458503</v>
      </c>
      <c r="P24" s="455">
        <v>5542</v>
      </c>
      <c r="Q24" s="460">
        <f t="shared" si="4"/>
        <v>1.362333518517608</v>
      </c>
      <c r="S24" s="455">
        <v>5903</v>
      </c>
      <c r="T24" s="460">
        <f t="shared" si="5"/>
        <v>1.3851995081520974</v>
      </c>
    </row>
    <row r="25" spans="1:21" ht="27.75" customHeight="1" thickBot="1">
      <c r="A25" s="551"/>
      <c r="B25" s="640" t="s">
        <v>527</v>
      </c>
      <c r="C25" s="640"/>
      <c r="D25" s="641">
        <v>194526</v>
      </c>
      <c r="E25" s="642">
        <f t="shared" si="0"/>
        <v>61.80097978790324</v>
      </c>
      <c r="F25" s="640"/>
      <c r="G25" s="641">
        <v>275883</v>
      </c>
      <c r="H25" s="642">
        <f t="shared" si="1"/>
        <v>75.80556967590367</v>
      </c>
      <c r="I25" s="640"/>
      <c r="J25" s="641">
        <v>238379</v>
      </c>
      <c r="K25" s="642">
        <f t="shared" si="2"/>
        <v>57.460245529203895</v>
      </c>
      <c r="L25" s="640"/>
      <c r="M25" s="641">
        <v>199834</v>
      </c>
      <c r="N25" s="642">
        <f t="shared" si="3"/>
        <v>50.068023802067025</v>
      </c>
      <c r="O25" s="640"/>
      <c r="P25" s="641">
        <v>202127</v>
      </c>
      <c r="Q25" s="642">
        <f t="shared" si="4"/>
        <v>49.68682553183121</v>
      </c>
      <c r="R25" s="640"/>
      <c r="S25" s="641">
        <v>215649</v>
      </c>
      <c r="T25" s="642">
        <f t="shared" si="5"/>
        <v>50.604250166608786</v>
      </c>
      <c r="U25" s="545"/>
    </row>
    <row r="26" spans="1:22" ht="12.75">
      <c r="A26" s="767" t="s">
        <v>130</v>
      </c>
      <c r="B26" s="767"/>
      <c r="C26" s="767"/>
      <c r="D26" s="767"/>
      <c r="E26" s="767"/>
      <c r="F26" s="767"/>
      <c r="G26" s="767"/>
      <c r="H26" s="767"/>
      <c r="I26" s="767"/>
      <c r="J26" s="767"/>
      <c r="K26" s="767"/>
      <c r="L26" s="767"/>
      <c r="M26" s="767"/>
      <c r="N26" s="767"/>
      <c r="O26" s="767"/>
      <c r="P26" s="767"/>
      <c r="Q26" s="767"/>
      <c r="V26" s="47"/>
    </row>
    <row r="27" spans="1:22" ht="14.25" customHeight="1">
      <c r="A27" s="767" t="s">
        <v>148</v>
      </c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767"/>
      <c r="P27" s="767"/>
      <c r="Q27" s="767"/>
      <c r="V27" s="47"/>
    </row>
    <row r="28" spans="1:22" ht="12.75">
      <c r="A28" s="787" t="s">
        <v>536</v>
      </c>
      <c r="B28" s="787"/>
      <c r="C28" s="787"/>
      <c r="D28" s="787"/>
      <c r="E28" s="787"/>
      <c r="F28" s="787"/>
      <c r="G28" s="787"/>
      <c r="H28" s="787"/>
      <c r="I28" s="787"/>
      <c r="J28" s="787"/>
      <c r="K28" s="787"/>
      <c r="L28" s="787"/>
      <c r="M28" s="787"/>
      <c r="N28" s="787"/>
      <c r="O28" s="787"/>
      <c r="P28" s="787"/>
      <c r="Q28" s="787"/>
      <c r="U28" s="47"/>
      <c r="V28" s="47"/>
    </row>
    <row r="29" spans="1:22" ht="25.5">
      <c r="A29" s="141"/>
      <c r="B29" s="434"/>
      <c r="C29" s="434"/>
      <c r="D29" s="456"/>
      <c r="E29" s="426"/>
      <c r="F29" s="426"/>
      <c r="G29" s="435"/>
      <c r="H29" s="426"/>
      <c r="I29" s="426"/>
      <c r="J29" s="426"/>
      <c r="V29" s="47"/>
    </row>
    <row r="30" spans="2:22" ht="25.5">
      <c r="B30" s="50"/>
      <c r="C30" s="50"/>
      <c r="D30" s="457"/>
      <c r="G30" s="14"/>
      <c r="V30" s="47"/>
    </row>
    <row r="31" spans="2:22" ht="25.5">
      <c r="B31" s="14"/>
      <c r="C31" s="14"/>
      <c r="V31" s="47"/>
    </row>
    <row r="32" spans="2:22" ht="25.5">
      <c r="B32" s="14"/>
      <c r="C32" s="14"/>
      <c r="D32" s="457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47"/>
    </row>
    <row r="33" spans="2:22" ht="25.5">
      <c r="B33" s="14"/>
      <c r="C33" s="14"/>
      <c r="D33" s="457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47"/>
    </row>
    <row r="34" spans="2:22" ht="25.5">
      <c r="B34" s="14"/>
      <c r="C34" s="14"/>
      <c r="D34" s="457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47"/>
    </row>
    <row r="35" spans="2:22" ht="25.5">
      <c r="B35" s="14"/>
      <c r="C35" s="14"/>
      <c r="D35" s="457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47"/>
    </row>
    <row r="36" spans="2:22" ht="25.5">
      <c r="B36" s="14"/>
      <c r="C36" s="14"/>
      <c r="D36" s="45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47"/>
    </row>
    <row r="37" spans="2:22" ht="25.5">
      <c r="B37" s="14"/>
      <c r="C37" s="14"/>
      <c r="D37" s="457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47"/>
    </row>
    <row r="38" spans="2:22" ht="25.5">
      <c r="B38" s="14"/>
      <c r="C38" s="14"/>
      <c r="D38" s="457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47"/>
    </row>
    <row r="39" spans="2:22" ht="25.5">
      <c r="B39" s="14"/>
      <c r="C39" s="14"/>
      <c r="D39" s="457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47"/>
    </row>
    <row r="40" spans="2:22" ht="25.5">
      <c r="B40" s="14"/>
      <c r="C40" s="14"/>
      <c r="D40" s="457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47"/>
    </row>
    <row r="41" spans="2:22" ht="25.5">
      <c r="B41" s="14"/>
      <c r="C41" s="14"/>
      <c r="D41" s="457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47"/>
    </row>
    <row r="42" spans="2:22" ht="25.5">
      <c r="B42" s="14"/>
      <c r="C42" s="14"/>
      <c r="D42" s="457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47"/>
    </row>
    <row r="43" spans="2:22" ht="25.5">
      <c r="B43" s="14"/>
      <c r="C43" s="14"/>
      <c r="D43" s="457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47"/>
    </row>
    <row r="44" spans="2:21" ht="25.5">
      <c r="B44" s="14"/>
      <c r="C44" s="14"/>
      <c r="D44" s="457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2:21" ht="25.5">
      <c r="B45" s="14"/>
      <c r="C45" s="14"/>
      <c r="D45" s="457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2:21" ht="25.5">
      <c r="B46" s="14"/>
      <c r="C46" s="14"/>
      <c r="D46" s="457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2:21" ht="25.5">
      <c r="B47" s="14"/>
      <c r="C47" s="14"/>
      <c r="D47" s="457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2:21" ht="25.5">
      <c r="B48" s="14"/>
      <c r="C48" s="14"/>
      <c r="D48" s="457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1" ht="25.5">
      <c r="B49" s="14"/>
      <c r="C49" s="14"/>
      <c r="D49" s="457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2:3" ht="25.5">
      <c r="B50" s="14"/>
      <c r="C50" s="14"/>
    </row>
    <row r="51" spans="2:3" ht="25.5">
      <c r="B51" s="14"/>
      <c r="C51" s="14"/>
    </row>
    <row r="52" spans="2:3" ht="25.5">
      <c r="B52" s="14"/>
      <c r="C52" s="14"/>
    </row>
    <row r="53" spans="2:3" ht="25.5">
      <c r="B53" s="14"/>
      <c r="C53" s="14"/>
    </row>
    <row r="54" spans="2:3" ht="25.5">
      <c r="B54" s="14"/>
      <c r="C54" s="14"/>
    </row>
    <row r="55" spans="2:3" ht="25.5">
      <c r="B55" s="14"/>
      <c r="C55" s="14"/>
    </row>
    <row r="56" spans="2:3" ht="25.5">
      <c r="B56" s="14"/>
      <c r="C56" s="14"/>
    </row>
    <row r="57" spans="2:3" ht="25.5">
      <c r="B57" s="14"/>
      <c r="C57" s="14"/>
    </row>
  </sheetData>
  <sheetProtection/>
  <mergeCells count="12">
    <mergeCell ref="S5:T5"/>
    <mergeCell ref="A3:T3"/>
    <mergeCell ref="A2:T2"/>
    <mergeCell ref="P5:Q5"/>
    <mergeCell ref="A26:Q26"/>
    <mergeCell ref="A27:Q27"/>
    <mergeCell ref="A28:Q28"/>
    <mergeCell ref="A5:B6"/>
    <mergeCell ref="D5:E5"/>
    <mergeCell ref="G5:H5"/>
    <mergeCell ref="J5:K5"/>
    <mergeCell ref="M5:N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300" verticalDpi="300" orientation="landscape" scale="77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5"/>
  <sheetViews>
    <sheetView showGridLines="0" zoomScale="95" zoomScaleNormal="95" zoomScaleSheetLayoutView="65" zoomScalePageLayoutView="0" workbookViewId="0" topLeftCell="A1">
      <selection activeCell="K10" sqref="K10"/>
    </sheetView>
  </sheetViews>
  <sheetFormatPr defaultColWidth="11.421875" defaultRowHeight="12.75"/>
  <cols>
    <col min="1" max="1" width="2.8515625" style="17" customWidth="1"/>
    <col min="2" max="2" width="40.00390625" style="17" customWidth="1"/>
    <col min="3" max="3" width="2.7109375" style="17" customWidth="1"/>
    <col min="4" max="7" width="0" style="17" hidden="1" customWidth="1"/>
    <col min="8" max="8" width="10.00390625" style="17" customWidth="1"/>
    <col min="9" max="9" width="9.57421875" style="17" customWidth="1"/>
    <col min="10" max="10" width="4.00390625" style="17" customWidth="1"/>
    <col min="11" max="11" width="9.8515625" style="17" customWidth="1"/>
    <col min="12" max="12" width="9.140625" style="17" customWidth="1"/>
    <col min="13" max="13" width="3.421875" style="17" customWidth="1"/>
    <col min="14" max="14" width="10.421875" style="17" customWidth="1"/>
    <col min="15" max="15" width="9.7109375" style="17" customWidth="1"/>
    <col min="16" max="16" width="4.7109375" style="17" customWidth="1"/>
    <col min="17" max="17" width="9.28125" style="17" customWidth="1"/>
    <col min="18" max="18" width="9.8515625" style="17" customWidth="1"/>
    <col min="19" max="19" width="3.8515625" style="17" customWidth="1"/>
    <col min="20" max="20" width="9.00390625" style="17" customWidth="1"/>
    <col min="21" max="21" width="9.28125" style="17" customWidth="1"/>
    <col min="22" max="22" width="3.8515625" style="17" customWidth="1"/>
    <col min="23" max="23" width="10.7109375" style="17" customWidth="1"/>
    <col min="24" max="24" width="9.28125" style="17" customWidth="1"/>
    <col min="25" max="26" width="2.28125" style="17" customWidth="1"/>
    <col min="27" max="31" width="15.140625" style="17" customWidth="1"/>
    <col min="32" max="36" width="13.8515625" style="17" customWidth="1"/>
    <col min="37" max="41" width="11.421875" style="17" customWidth="1"/>
    <col min="42" max="42" width="2.28125" style="17" customWidth="1"/>
    <col min="43" max="43" width="11.421875" style="17" customWidth="1"/>
    <col min="44" max="44" width="2.28125" style="17" customWidth="1"/>
    <col min="45" max="45" width="62.7109375" style="17" customWidth="1"/>
    <col min="46" max="46" width="2.28125" style="17" customWidth="1"/>
    <col min="47" max="49" width="20.28125" style="17" customWidth="1"/>
    <col min="50" max="50" width="2.28125" style="17" customWidth="1"/>
    <col min="51" max="51" width="11.421875" style="17" customWidth="1"/>
    <col min="52" max="52" width="2.28125" style="17" customWidth="1"/>
    <col min="53" max="53" width="65.28125" style="17" customWidth="1"/>
    <col min="54" max="54" width="2.28125" style="17" customWidth="1"/>
    <col min="55" max="64" width="13.8515625" style="17" customWidth="1"/>
    <col min="65" max="65" width="2.28125" style="17" customWidth="1"/>
    <col min="66" max="70" width="13.8515625" style="17" customWidth="1"/>
    <col min="71" max="71" width="2.28125" style="17" customWidth="1"/>
    <col min="72" max="16384" width="11.421875" style="17" customWidth="1"/>
  </cols>
  <sheetData>
    <row r="1" ht="12.75" customHeight="1">
      <c r="A1" s="466" t="s">
        <v>612</v>
      </c>
    </row>
    <row r="2" spans="1:24" ht="12.75" customHeight="1">
      <c r="A2" s="739" t="s">
        <v>186</v>
      </c>
      <c r="B2" s="739"/>
      <c r="C2" s="739"/>
      <c r="D2" s="739"/>
      <c r="E2" s="739"/>
      <c r="F2" s="739"/>
      <c r="G2" s="739"/>
      <c r="H2" s="739"/>
      <c r="I2" s="739"/>
      <c r="J2" s="739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</row>
    <row r="3" spans="1:24" ht="19.5" customHeight="1">
      <c r="A3" s="796" t="s">
        <v>638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</row>
    <row r="4" spans="1:24" ht="12.75" customHeight="1" thickBo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</row>
    <row r="5" spans="1:24" ht="32.25" customHeight="1">
      <c r="A5" s="765" t="s">
        <v>458</v>
      </c>
      <c r="B5" s="765"/>
      <c r="C5" s="644"/>
      <c r="D5" s="797" t="s">
        <v>187</v>
      </c>
      <c r="E5" s="797"/>
      <c r="F5" s="797"/>
      <c r="G5" s="797"/>
      <c r="H5" s="707">
        <v>2006</v>
      </c>
      <c r="I5" s="707"/>
      <c r="J5" s="556"/>
      <c r="K5" s="707">
        <v>2007</v>
      </c>
      <c r="L5" s="707"/>
      <c r="M5" s="556"/>
      <c r="N5" s="707">
        <v>2008</v>
      </c>
      <c r="O5" s="707"/>
      <c r="P5" s="556"/>
      <c r="Q5" s="707">
        <v>2009</v>
      </c>
      <c r="R5" s="707"/>
      <c r="S5" s="556"/>
      <c r="T5" s="707">
        <v>2010</v>
      </c>
      <c r="U5" s="707"/>
      <c r="V5" s="556"/>
      <c r="W5" s="707">
        <v>2011</v>
      </c>
      <c r="X5" s="707"/>
    </row>
    <row r="6" spans="1:24" ht="42.75" customHeight="1">
      <c r="A6" s="789"/>
      <c r="B6" s="789"/>
      <c r="C6" s="645"/>
      <c r="D6" s="793" t="s">
        <v>188</v>
      </c>
      <c r="E6" s="793"/>
      <c r="F6" s="793" t="s">
        <v>88</v>
      </c>
      <c r="G6" s="793"/>
      <c r="H6" s="646" t="s">
        <v>189</v>
      </c>
      <c r="I6" s="646" t="s">
        <v>88</v>
      </c>
      <c r="J6" s="646"/>
      <c r="K6" s="646" t="s">
        <v>457</v>
      </c>
      <c r="L6" s="646" t="s">
        <v>88</v>
      </c>
      <c r="M6" s="646"/>
      <c r="N6" s="646" t="s">
        <v>457</v>
      </c>
      <c r="O6" s="646" t="s">
        <v>88</v>
      </c>
      <c r="P6" s="646"/>
      <c r="Q6" s="646" t="s">
        <v>457</v>
      </c>
      <c r="R6" s="646" t="s">
        <v>88</v>
      </c>
      <c r="S6" s="646"/>
      <c r="T6" s="646" t="s">
        <v>457</v>
      </c>
      <c r="U6" s="646" t="s">
        <v>88</v>
      </c>
      <c r="V6" s="646"/>
      <c r="W6" s="646" t="s">
        <v>457</v>
      </c>
      <c r="X6" s="646" t="s">
        <v>88</v>
      </c>
    </row>
    <row r="7" spans="1:24" ht="12.75">
      <c r="A7" s="225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</row>
    <row r="8" spans="1:72" ht="15" customHeight="1">
      <c r="A8" s="225"/>
      <c r="B8" s="310" t="s">
        <v>459</v>
      </c>
      <c r="C8" s="225"/>
      <c r="D8" s="227">
        <v>5033</v>
      </c>
      <c r="E8" s="225"/>
      <c r="F8" s="311">
        <v>100</v>
      </c>
      <c r="G8" s="225"/>
      <c r="H8" s="445">
        <v>4715</v>
      </c>
      <c r="I8" s="446">
        <v>100</v>
      </c>
      <c r="J8" s="446"/>
      <c r="K8" s="445">
        <v>2691</v>
      </c>
      <c r="L8" s="446">
        <v>100</v>
      </c>
      <c r="M8" s="446"/>
      <c r="N8" s="445">
        <v>3681</v>
      </c>
      <c r="O8" s="446">
        <v>100</v>
      </c>
      <c r="P8" s="446"/>
      <c r="Q8" s="445">
        <v>4101</v>
      </c>
      <c r="R8" s="446">
        <v>100</v>
      </c>
      <c r="S8" s="446"/>
      <c r="T8" s="445">
        <f>SUM(T10:T21)</f>
        <v>3262</v>
      </c>
      <c r="U8" s="446">
        <f>SUM(U10:U21)</f>
        <v>100</v>
      </c>
      <c r="V8" s="446"/>
      <c r="W8" s="445">
        <v>4105</v>
      </c>
      <c r="X8" s="446">
        <f>W10/$W$10*100</f>
        <v>100</v>
      </c>
      <c r="BC8" s="65"/>
      <c r="BD8" s="66"/>
      <c r="BE8" s="65"/>
      <c r="BF8" s="66"/>
      <c r="BG8" s="65"/>
      <c r="BH8" s="66"/>
      <c r="BI8" s="65"/>
      <c r="BJ8" s="66"/>
      <c r="BK8" s="67"/>
      <c r="BT8" s="66"/>
    </row>
    <row r="9" spans="1:72" ht="15" customHeight="1">
      <c r="A9" s="225"/>
      <c r="B9" s="225"/>
      <c r="C9" s="225"/>
      <c r="D9" s="227"/>
      <c r="E9" s="225"/>
      <c r="F9" s="312"/>
      <c r="G9" s="225"/>
      <c r="H9" s="309"/>
      <c r="I9" s="308"/>
      <c r="J9" s="308"/>
      <c r="K9" s="309"/>
      <c r="L9" s="308"/>
      <c r="M9" s="308"/>
      <c r="N9" s="309"/>
      <c r="O9" s="308"/>
      <c r="P9" s="308"/>
      <c r="Q9" s="309"/>
      <c r="R9" s="308"/>
      <c r="S9" s="308"/>
      <c r="T9" s="308"/>
      <c r="U9" s="308"/>
      <c r="V9" s="308"/>
      <c r="X9" s="308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6"/>
      <c r="AL9" s="66"/>
      <c r="AM9" s="66"/>
      <c r="AN9" s="66"/>
      <c r="AO9" s="66"/>
      <c r="BC9" s="65"/>
      <c r="BD9" s="66"/>
      <c r="BE9" s="65"/>
      <c r="BF9" s="66"/>
      <c r="BG9" s="65"/>
      <c r="BH9" s="66"/>
      <c r="BI9" s="65"/>
      <c r="BJ9" s="66"/>
      <c r="BK9" s="67"/>
      <c r="BL9" s="66"/>
      <c r="BT9" s="66"/>
    </row>
    <row r="10" spans="1:72" ht="15" customHeight="1">
      <c r="A10" s="225"/>
      <c r="B10" s="379" t="s">
        <v>487</v>
      </c>
      <c r="C10" s="444"/>
      <c r="D10" s="445">
        <v>973</v>
      </c>
      <c r="E10" s="444">
        <v>20.63626723223754</v>
      </c>
      <c r="F10" s="446">
        <v>1059</v>
      </c>
      <c r="G10" s="444">
        <v>39.35340022296544</v>
      </c>
      <c r="H10" s="445">
        <v>973</v>
      </c>
      <c r="I10" s="446">
        <f aca="true" t="shared" si="0" ref="I10:I21">H10/$H$8*100</f>
        <v>20.63626723223754</v>
      </c>
      <c r="J10" s="446"/>
      <c r="K10" s="445">
        <v>1059</v>
      </c>
      <c r="L10" s="446">
        <f aca="true" t="shared" si="1" ref="L10:L21">K10/$K$8*100</f>
        <v>39.35340022296544</v>
      </c>
      <c r="M10" s="446"/>
      <c r="N10" s="445">
        <v>1277</v>
      </c>
      <c r="O10" s="446">
        <f aca="true" t="shared" si="2" ref="O10:O21">N10/$N$8*100</f>
        <v>34.691659875033956</v>
      </c>
      <c r="P10" s="446"/>
      <c r="Q10" s="445">
        <v>1363</v>
      </c>
      <c r="R10" s="446">
        <f aca="true" t="shared" si="3" ref="R10:R21">Q10/$Q$8*100</f>
        <v>33.23579614728115</v>
      </c>
      <c r="S10" s="446"/>
      <c r="T10" s="445">
        <v>1299</v>
      </c>
      <c r="U10" s="446">
        <f aca="true" t="shared" si="4" ref="U10:U21">T10/$T$8*100</f>
        <v>39.82219497240956</v>
      </c>
      <c r="V10" s="446"/>
      <c r="W10" s="445">
        <v>1388</v>
      </c>
      <c r="X10" s="446">
        <f>W10/$W$8*100</f>
        <v>33.812423873325216</v>
      </c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6"/>
      <c r="AL10" s="66"/>
      <c r="AM10" s="66"/>
      <c r="AN10" s="66"/>
      <c r="AO10" s="66"/>
      <c r="BC10" s="65"/>
      <c r="BD10" s="66"/>
      <c r="BE10" s="65"/>
      <c r="BF10" s="66"/>
      <c r="BG10" s="65"/>
      <c r="BH10" s="66"/>
      <c r="BI10" s="65"/>
      <c r="BJ10" s="66"/>
      <c r="BK10" s="67"/>
      <c r="BL10" s="66"/>
      <c r="BT10" s="66"/>
    </row>
    <row r="11" spans="1:72" ht="25.5" customHeight="1">
      <c r="A11" s="225"/>
      <c r="B11" s="379" t="s">
        <v>81</v>
      </c>
      <c r="C11" s="444"/>
      <c r="D11" s="445">
        <v>514</v>
      </c>
      <c r="E11" s="444">
        <v>10.901378579003183</v>
      </c>
      <c r="F11" s="446">
        <v>551</v>
      </c>
      <c r="G11" s="444">
        <v>20.47565960609439</v>
      </c>
      <c r="H11" s="445">
        <v>514</v>
      </c>
      <c r="I11" s="446">
        <f t="shared" si="0"/>
        <v>10.901378579003183</v>
      </c>
      <c r="J11" s="446"/>
      <c r="K11" s="445">
        <v>551</v>
      </c>
      <c r="L11" s="446">
        <f t="shared" si="1"/>
        <v>20.47565960609439</v>
      </c>
      <c r="M11" s="446"/>
      <c r="N11" s="445">
        <v>501</v>
      </c>
      <c r="O11" s="446">
        <f t="shared" si="2"/>
        <v>13.61043194784026</v>
      </c>
      <c r="P11" s="446"/>
      <c r="Q11" s="445">
        <v>648</v>
      </c>
      <c r="R11" s="446">
        <f t="shared" si="3"/>
        <v>15.80102414045355</v>
      </c>
      <c r="S11" s="446"/>
      <c r="T11" s="445">
        <v>641</v>
      </c>
      <c r="U11" s="446">
        <f t="shared" si="4"/>
        <v>19.650521152667075</v>
      </c>
      <c r="V11" s="446"/>
      <c r="W11" s="445">
        <v>792</v>
      </c>
      <c r="X11" s="446">
        <f aca="true" t="shared" si="5" ref="X11:X21">W11/$W$8*100</f>
        <v>19.293544457978076</v>
      </c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6"/>
      <c r="AL11" s="66"/>
      <c r="AM11" s="66"/>
      <c r="AN11" s="66"/>
      <c r="AO11" s="66"/>
      <c r="BC11" s="65"/>
      <c r="BD11" s="66"/>
      <c r="BE11" s="65"/>
      <c r="BF11" s="66"/>
      <c r="BG11" s="65"/>
      <c r="BH11" s="66"/>
      <c r="BI11" s="65"/>
      <c r="BJ11" s="66"/>
      <c r="BK11" s="67"/>
      <c r="BL11" s="66"/>
      <c r="BT11" s="66"/>
    </row>
    <row r="12" spans="1:72" ht="21.75" customHeight="1">
      <c r="A12" s="225"/>
      <c r="B12" s="379" t="s">
        <v>112</v>
      </c>
      <c r="C12" s="444"/>
      <c r="D12" s="445">
        <v>54</v>
      </c>
      <c r="E12" s="444">
        <v>1.1452810180275714</v>
      </c>
      <c r="F12" s="446">
        <v>58</v>
      </c>
      <c r="G12" s="444">
        <v>2.155332590115199</v>
      </c>
      <c r="H12" s="445">
        <v>54</v>
      </c>
      <c r="I12" s="446">
        <f t="shared" si="0"/>
        <v>1.1452810180275714</v>
      </c>
      <c r="J12" s="446"/>
      <c r="K12" s="445">
        <v>58</v>
      </c>
      <c r="L12" s="446">
        <f t="shared" si="1"/>
        <v>2.155332590115199</v>
      </c>
      <c r="M12" s="446"/>
      <c r="N12" s="445">
        <v>117</v>
      </c>
      <c r="O12" s="446">
        <f t="shared" si="2"/>
        <v>3.1784841075794623</v>
      </c>
      <c r="P12" s="446"/>
      <c r="Q12" s="445">
        <v>114</v>
      </c>
      <c r="R12" s="446">
        <f t="shared" si="3"/>
        <v>2.7798098024871982</v>
      </c>
      <c r="S12" s="446"/>
      <c r="T12" s="445">
        <v>210</v>
      </c>
      <c r="U12" s="446">
        <f t="shared" si="4"/>
        <v>6.437768240343347</v>
      </c>
      <c r="V12" s="446"/>
      <c r="W12" s="445">
        <v>281</v>
      </c>
      <c r="X12" s="446">
        <f t="shared" si="5"/>
        <v>6.84531059683313</v>
      </c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6"/>
      <c r="AL12" s="66"/>
      <c r="AM12" s="66"/>
      <c r="AN12" s="66"/>
      <c r="AO12" s="66"/>
      <c r="BC12" s="65"/>
      <c r="BD12" s="66"/>
      <c r="BE12" s="65"/>
      <c r="BF12" s="66"/>
      <c r="BG12" s="65"/>
      <c r="BH12" s="66"/>
      <c r="BI12" s="65"/>
      <c r="BJ12" s="66"/>
      <c r="BK12" s="67"/>
      <c r="BL12" s="66"/>
      <c r="BT12" s="66"/>
    </row>
    <row r="13" spans="1:72" ht="21" customHeight="1">
      <c r="A13" s="225"/>
      <c r="B13" s="379" t="s">
        <v>390</v>
      </c>
      <c r="C13" s="444"/>
      <c r="D13" s="445">
        <v>9</v>
      </c>
      <c r="E13" s="444">
        <v>0.19088016967126192</v>
      </c>
      <c r="F13" s="446">
        <v>10</v>
      </c>
      <c r="G13" s="444">
        <v>0.37160906726124115</v>
      </c>
      <c r="H13" s="445">
        <v>33</v>
      </c>
      <c r="I13" s="446">
        <f t="shared" si="0"/>
        <v>0.6998939554612937</v>
      </c>
      <c r="J13" s="446"/>
      <c r="K13" s="445">
        <v>26</v>
      </c>
      <c r="L13" s="446">
        <f t="shared" si="1"/>
        <v>0.966183574879227</v>
      </c>
      <c r="M13" s="446"/>
      <c r="N13" s="445">
        <v>48</v>
      </c>
      <c r="O13" s="446">
        <f t="shared" si="2"/>
        <v>1.3039934800325998</v>
      </c>
      <c r="P13" s="446"/>
      <c r="Q13" s="445">
        <v>70</v>
      </c>
      <c r="R13" s="446">
        <f t="shared" si="3"/>
        <v>1.706900755913192</v>
      </c>
      <c r="S13" s="446"/>
      <c r="T13" s="445">
        <v>185</v>
      </c>
      <c r="U13" s="446">
        <f t="shared" si="4"/>
        <v>5.671367259350093</v>
      </c>
      <c r="V13" s="446"/>
      <c r="W13" s="445">
        <v>277</v>
      </c>
      <c r="X13" s="446">
        <f t="shared" si="5"/>
        <v>6.747868453105968</v>
      </c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6"/>
      <c r="AL13" s="66"/>
      <c r="AM13" s="66"/>
      <c r="AN13" s="66"/>
      <c r="AO13" s="66"/>
      <c r="BC13" s="65"/>
      <c r="BD13" s="66"/>
      <c r="BE13" s="65"/>
      <c r="BF13" s="66"/>
      <c r="BG13" s="65"/>
      <c r="BH13" s="66"/>
      <c r="BI13" s="65"/>
      <c r="BJ13" s="66"/>
      <c r="BK13" s="67"/>
      <c r="BL13" s="66"/>
      <c r="BT13" s="66"/>
    </row>
    <row r="14" spans="1:72" ht="51" customHeight="1">
      <c r="A14" s="225"/>
      <c r="B14" s="379" t="s">
        <v>82</v>
      </c>
      <c r="C14" s="444"/>
      <c r="D14" s="445">
        <v>371</v>
      </c>
      <c r="E14" s="444">
        <v>7.8685047720042425</v>
      </c>
      <c r="F14" s="446">
        <v>331</v>
      </c>
      <c r="G14" s="444">
        <v>12.300260126347084</v>
      </c>
      <c r="H14" s="445">
        <v>354</v>
      </c>
      <c r="I14" s="446">
        <f t="shared" si="0"/>
        <v>7.507953340402969</v>
      </c>
      <c r="J14" s="446"/>
      <c r="K14" s="445">
        <v>267</v>
      </c>
      <c r="L14" s="446">
        <f t="shared" si="1"/>
        <v>9.92196209587514</v>
      </c>
      <c r="M14" s="446"/>
      <c r="N14" s="445">
        <v>461</v>
      </c>
      <c r="O14" s="446">
        <f t="shared" si="2"/>
        <v>12.523770714479761</v>
      </c>
      <c r="P14" s="446"/>
      <c r="Q14" s="445">
        <v>357</v>
      </c>
      <c r="R14" s="446">
        <f t="shared" si="3"/>
        <v>8.705193855157278</v>
      </c>
      <c r="S14" s="446"/>
      <c r="T14" s="445">
        <v>320</v>
      </c>
      <c r="U14" s="446">
        <f t="shared" si="4"/>
        <v>9.809932556713672</v>
      </c>
      <c r="V14" s="446"/>
      <c r="W14" s="445">
        <v>239</v>
      </c>
      <c r="X14" s="446">
        <f t="shared" si="5"/>
        <v>5.822168087697929</v>
      </c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6"/>
      <c r="AL14" s="66"/>
      <c r="AM14" s="66"/>
      <c r="AN14" s="66"/>
      <c r="AO14" s="66"/>
      <c r="BC14" s="65"/>
      <c r="BD14" s="66"/>
      <c r="BE14" s="65"/>
      <c r="BF14" s="66"/>
      <c r="BG14" s="65"/>
      <c r="BH14" s="66"/>
      <c r="BI14" s="65"/>
      <c r="BJ14" s="66"/>
      <c r="BK14" s="67"/>
      <c r="BL14" s="66"/>
      <c r="BT14" s="66"/>
    </row>
    <row r="15" spans="1:72" ht="21" customHeight="1">
      <c r="A15" s="225"/>
      <c r="B15" s="379" t="s">
        <v>558</v>
      </c>
      <c r="C15" s="444"/>
      <c r="D15" s="445">
        <v>34</v>
      </c>
      <c r="E15" s="444">
        <v>0.721102863202545</v>
      </c>
      <c r="F15" s="446">
        <v>29</v>
      </c>
      <c r="G15" s="444">
        <v>1.0776662950575995</v>
      </c>
      <c r="H15" s="445">
        <v>34</v>
      </c>
      <c r="I15" s="446">
        <f t="shared" si="0"/>
        <v>0.721102863202545</v>
      </c>
      <c r="J15" s="446"/>
      <c r="K15" s="445">
        <v>29</v>
      </c>
      <c r="L15" s="446">
        <f t="shared" si="1"/>
        <v>1.0776662950575995</v>
      </c>
      <c r="M15" s="446"/>
      <c r="N15" s="445">
        <v>61</v>
      </c>
      <c r="O15" s="446">
        <f t="shared" si="2"/>
        <v>1.657158380874762</v>
      </c>
      <c r="P15" s="446"/>
      <c r="Q15" s="445">
        <v>67</v>
      </c>
      <c r="R15" s="446">
        <f t="shared" si="3"/>
        <v>1.6337478663740552</v>
      </c>
      <c r="S15" s="446"/>
      <c r="T15" s="445">
        <v>119</v>
      </c>
      <c r="U15" s="446">
        <f t="shared" si="4"/>
        <v>3.648068669527897</v>
      </c>
      <c r="V15" s="446"/>
      <c r="W15" s="445">
        <v>159</v>
      </c>
      <c r="X15" s="446">
        <f t="shared" si="5"/>
        <v>3.8733252131546894</v>
      </c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6"/>
      <c r="AL15" s="66"/>
      <c r="AM15" s="66"/>
      <c r="AN15" s="66"/>
      <c r="AO15" s="66"/>
      <c r="BC15" s="65"/>
      <c r="BD15" s="66"/>
      <c r="BE15" s="65"/>
      <c r="BF15" s="66"/>
      <c r="BG15" s="65"/>
      <c r="BH15" s="66"/>
      <c r="BI15" s="65"/>
      <c r="BJ15" s="66"/>
      <c r="BK15" s="67"/>
      <c r="BL15" s="66"/>
      <c r="BT15" s="66"/>
    </row>
    <row r="16" spans="1:72" ht="21.75" customHeight="1">
      <c r="A16" s="225"/>
      <c r="B16" s="379" t="s">
        <v>389</v>
      </c>
      <c r="C16" s="444"/>
      <c r="D16" s="445">
        <v>51</v>
      </c>
      <c r="E16" s="444">
        <v>1.0816542948038177</v>
      </c>
      <c r="F16" s="446">
        <v>58</v>
      </c>
      <c r="G16" s="444">
        <v>2.155332590115199</v>
      </c>
      <c r="H16" s="445">
        <v>29</v>
      </c>
      <c r="I16" s="446">
        <f>H16/$H$8*100</f>
        <v>0.6150583244962884</v>
      </c>
      <c r="J16" s="446"/>
      <c r="K16" s="445">
        <v>22</v>
      </c>
      <c r="L16" s="446">
        <f>K16/$K$8*100</f>
        <v>0.8175399479747306</v>
      </c>
      <c r="M16" s="446"/>
      <c r="N16" s="445">
        <v>53</v>
      </c>
      <c r="O16" s="446">
        <f>N16/$N$8*100</f>
        <v>1.4398261342026624</v>
      </c>
      <c r="P16" s="446"/>
      <c r="Q16" s="445">
        <v>35</v>
      </c>
      <c r="R16" s="446">
        <f>Q16/$Q$8*100</f>
        <v>0.853450377956596</v>
      </c>
      <c r="S16" s="446"/>
      <c r="T16" s="445">
        <v>59</v>
      </c>
      <c r="U16" s="446">
        <f>T16/$T$8*100</f>
        <v>1.8087063151440832</v>
      </c>
      <c r="V16" s="446"/>
      <c r="W16" s="445">
        <v>124</v>
      </c>
      <c r="X16" s="446">
        <f t="shared" si="5"/>
        <v>3.020706455542022</v>
      </c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6"/>
      <c r="AL16" s="66"/>
      <c r="AM16" s="66"/>
      <c r="AN16" s="66"/>
      <c r="AO16" s="66"/>
      <c r="BC16" s="65"/>
      <c r="BD16" s="66"/>
      <c r="BE16" s="65"/>
      <c r="BF16" s="66"/>
      <c r="BG16" s="65"/>
      <c r="BH16" s="66"/>
      <c r="BI16" s="65"/>
      <c r="BJ16" s="66"/>
      <c r="BK16" s="67"/>
      <c r="BL16" s="66"/>
      <c r="BT16" s="66"/>
    </row>
    <row r="17" spans="1:72" ht="22.5" customHeight="1">
      <c r="A17" s="225"/>
      <c r="B17" s="379" t="s">
        <v>113</v>
      </c>
      <c r="C17" s="444"/>
      <c r="D17" s="445">
        <v>20</v>
      </c>
      <c r="E17" s="444">
        <v>0.4241781548250266</v>
      </c>
      <c r="F17" s="446">
        <v>30</v>
      </c>
      <c r="G17" s="444">
        <v>1.1148272017837235</v>
      </c>
      <c r="H17" s="445">
        <v>51</v>
      </c>
      <c r="I17" s="446">
        <f>H17/$H$8*100</f>
        <v>1.0816542948038177</v>
      </c>
      <c r="J17" s="446"/>
      <c r="K17" s="445">
        <v>58</v>
      </c>
      <c r="L17" s="446">
        <f>K17/$K$8*100</f>
        <v>2.155332590115199</v>
      </c>
      <c r="M17" s="446"/>
      <c r="N17" s="445">
        <v>92</v>
      </c>
      <c r="O17" s="446">
        <f>N17/$N$8*100</f>
        <v>2.4993208367291495</v>
      </c>
      <c r="P17" s="446"/>
      <c r="Q17" s="445">
        <v>74</v>
      </c>
      <c r="R17" s="446">
        <f>Q17/$Q$8*100</f>
        <v>1.8044379419653742</v>
      </c>
      <c r="S17" s="446"/>
      <c r="T17" s="445">
        <v>143</v>
      </c>
      <c r="U17" s="446">
        <f>T17/$T$8*100</f>
        <v>4.383813611281422</v>
      </c>
      <c r="V17" s="446"/>
      <c r="W17" s="445">
        <v>123</v>
      </c>
      <c r="X17" s="446">
        <f t="shared" si="5"/>
        <v>2.9963459196102313</v>
      </c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6"/>
      <c r="AL17" s="66"/>
      <c r="AM17" s="66"/>
      <c r="AN17" s="66"/>
      <c r="AO17" s="66"/>
      <c r="BC17" s="65"/>
      <c r="BD17" s="66"/>
      <c r="BE17" s="65"/>
      <c r="BF17" s="66"/>
      <c r="BG17" s="65"/>
      <c r="BH17" s="66"/>
      <c r="BI17" s="65"/>
      <c r="BJ17" s="66"/>
      <c r="BK17" s="67"/>
      <c r="BL17" s="66"/>
      <c r="BT17" s="66"/>
    </row>
    <row r="18" spans="1:72" ht="38.25" customHeight="1">
      <c r="A18" s="225"/>
      <c r="B18" s="379" t="s">
        <v>557</v>
      </c>
      <c r="C18" s="444"/>
      <c r="D18" s="445"/>
      <c r="E18" s="444"/>
      <c r="F18" s="446"/>
      <c r="G18" s="444"/>
      <c r="H18" s="445">
        <v>170</v>
      </c>
      <c r="I18" s="446">
        <f t="shared" si="0"/>
        <v>3.6055143160127257</v>
      </c>
      <c r="J18" s="446"/>
      <c r="K18" s="445">
        <v>67</v>
      </c>
      <c r="L18" s="446">
        <f t="shared" si="1"/>
        <v>2.489780750650316</v>
      </c>
      <c r="M18" s="446"/>
      <c r="N18" s="445">
        <v>77</v>
      </c>
      <c r="O18" s="446">
        <f t="shared" si="2"/>
        <v>2.091822874218962</v>
      </c>
      <c r="P18" s="446"/>
      <c r="Q18" s="445">
        <v>54</v>
      </c>
      <c r="R18" s="446">
        <f t="shared" si="3"/>
        <v>1.3167520117044622</v>
      </c>
      <c r="S18" s="446"/>
      <c r="T18" s="445">
        <v>53</v>
      </c>
      <c r="U18" s="446">
        <f t="shared" si="4"/>
        <v>1.624770079705702</v>
      </c>
      <c r="V18" s="446"/>
      <c r="W18" s="445">
        <v>71</v>
      </c>
      <c r="X18" s="446">
        <f t="shared" si="5"/>
        <v>1.7295980511571254</v>
      </c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6"/>
      <c r="AL18" s="66"/>
      <c r="AM18" s="66"/>
      <c r="AN18" s="66"/>
      <c r="AO18" s="66"/>
      <c r="BC18" s="65"/>
      <c r="BD18" s="66"/>
      <c r="BE18" s="65"/>
      <c r="BF18" s="66"/>
      <c r="BG18" s="65"/>
      <c r="BH18" s="66"/>
      <c r="BI18" s="65"/>
      <c r="BJ18" s="66"/>
      <c r="BK18" s="67"/>
      <c r="BL18" s="66"/>
      <c r="BT18" s="66"/>
    </row>
    <row r="19" spans="1:72" ht="24.75" customHeight="1">
      <c r="A19" s="225"/>
      <c r="B19" s="654" t="s">
        <v>119</v>
      </c>
      <c r="C19" s="379"/>
      <c r="D19" s="447">
        <v>11</v>
      </c>
      <c r="E19" s="379">
        <v>0.23329798515376457</v>
      </c>
      <c r="F19" s="448">
        <v>17</v>
      </c>
      <c r="G19" s="379">
        <v>0.63173541434411</v>
      </c>
      <c r="H19" s="445">
        <v>11</v>
      </c>
      <c r="I19" s="446">
        <f t="shared" si="0"/>
        <v>0.23329798515376457</v>
      </c>
      <c r="J19" s="446"/>
      <c r="K19" s="445">
        <v>17</v>
      </c>
      <c r="L19" s="446">
        <f t="shared" si="1"/>
        <v>0.63173541434411</v>
      </c>
      <c r="M19" s="446"/>
      <c r="N19" s="445">
        <v>18</v>
      </c>
      <c r="O19" s="446">
        <f t="shared" si="2"/>
        <v>0.4889975550122249</v>
      </c>
      <c r="P19" s="446"/>
      <c r="Q19" s="445">
        <v>16</v>
      </c>
      <c r="R19" s="446">
        <f t="shared" si="3"/>
        <v>0.3901487442087296</v>
      </c>
      <c r="S19" s="446"/>
      <c r="T19" s="445">
        <v>23</v>
      </c>
      <c r="U19" s="446">
        <f t="shared" si="4"/>
        <v>0.7050889025137952</v>
      </c>
      <c r="V19" s="446"/>
      <c r="W19" s="445">
        <v>35</v>
      </c>
      <c r="X19" s="446">
        <f t="shared" si="5"/>
        <v>0.8526187576126675</v>
      </c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6"/>
      <c r="AL19" s="66"/>
      <c r="AM19" s="66"/>
      <c r="AN19" s="66"/>
      <c r="AO19" s="66"/>
      <c r="BC19" s="65"/>
      <c r="BD19" s="66"/>
      <c r="BE19" s="65"/>
      <c r="BF19" s="66"/>
      <c r="BG19" s="65"/>
      <c r="BH19" s="66"/>
      <c r="BI19" s="65"/>
      <c r="BJ19" s="66"/>
      <c r="BK19" s="67"/>
      <c r="BL19" s="66"/>
      <c r="BT19" s="66"/>
    </row>
    <row r="20" spans="1:24" s="64" customFormat="1" ht="22.5" customHeight="1">
      <c r="A20" s="313"/>
      <c r="B20" s="654" t="s">
        <v>560</v>
      </c>
      <c r="C20" s="444"/>
      <c r="D20" s="447">
        <v>72</v>
      </c>
      <c r="E20" s="379">
        <v>1.5270413573700954</v>
      </c>
      <c r="F20" s="448">
        <v>98</v>
      </c>
      <c r="G20" s="379">
        <v>3.6417688591601634</v>
      </c>
      <c r="H20" s="445">
        <v>179</v>
      </c>
      <c r="I20" s="446">
        <f t="shared" si="0"/>
        <v>3.796394485683987</v>
      </c>
      <c r="J20" s="446"/>
      <c r="K20" s="445">
        <v>178</v>
      </c>
      <c r="L20" s="446">
        <f t="shared" si="1"/>
        <v>6.614641397250093</v>
      </c>
      <c r="M20" s="446"/>
      <c r="N20" s="445">
        <v>217</v>
      </c>
      <c r="O20" s="446">
        <f t="shared" si="2"/>
        <v>5.895137190980712</v>
      </c>
      <c r="P20" s="446"/>
      <c r="Q20" s="445">
        <v>377</v>
      </c>
      <c r="R20" s="446">
        <f t="shared" si="3"/>
        <v>9.19287978541819</v>
      </c>
      <c r="S20" s="446"/>
      <c r="T20" s="445">
        <v>188</v>
      </c>
      <c r="U20" s="446">
        <f t="shared" si="4"/>
        <v>5.763335377069283</v>
      </c>
      <c r="V20" s="446"/>
      <c r="W20" s="445">
        <f>W8-SUM(W10:W19,W21)</f>
        <v>469</v>
      </c>
      <c r="X20" s="446">
        <f t="shared" si="5"/>
        <v>11.425091352009744</v>
      </c>
    </row>
    <row r="21" spans="1:24" s="64" customFormat="1" ht="35.25" customHeight="1" thickBot="1">
      <c r="A21" s="647"/>
      <c r="B21" s="579" t="s">
        <v>110</v>
      </c>
      <c r="C21" s="647"/>
      <c r="D21" s="648">
        <v>2457</v>
      </c>
      <c r="E21" s="647">
        <v>52.11028632025451</v>
      </c>
      <c r="F21" s="649">
        <v>332</v>
      </c>
      <c r="G21" s="647">
        <v>12.337421033073207</v>
      </c>
      <c r="H21" s="655">
        <v>2457</v>
      </c>
      <c r="I21" s="650">
        <f t="shared" si="0"/>
        <v>52.11028632025451</v>
      </c>
      <c r="J21" s="650"/>
      <c r="K21" s="656">
        <v>332</v>
      </c>
      <c r="L21" s="650">
        <f t="shared" si="1"/>
        <v>12.337421033073207</v>
      </c>
      <c r="M21" s="650"/>
      <c r="N21" s="656">
        <v>759</v>
      </c>
      <c r="O21" s="650">
        <f t="shared" si="2"/>
        <v>20.619396903015485</v>
      </c>
      <c r="P21" s="650"/>
      <c r="Q21" s="656">
        <v>949</v>
      </c>
      <c r="R21" s="650">
        <f t="shared" si="3"/>
        <v>23.140697390880273</v>
      </c>
      <c r="S21" s="650"/>
      <c r="T21" s="656">
        <v>22</v>
      </c>
      <c r="U21" s="650">
        <f t="shared" si="4"/>
        <v>0.6744328632740649</v>
      </c>
      <c r="V21" s="650"/>
      <c r="W21" s="656">
        <v>147</v>
      </c>
      <c r="X21" s="650">
        <f t="shared" si="5"/>
        <v>3.580998781973203</v>
      </c>
    </row>
    <row r="22" spans="1:21" ht="12.75">
      <c r="A22" s="794" t="s">
        <v>190</v>
      </c>
      <c r="B22" s="794"/>
      <c r="C22" s="794"/>
      <c r="D22" s="794"/>
      <c r="E22" s="794"/>
      <c r="F22" s="794"/>
      <c r="G22" s="794"/>
      <c r="H22" s="794"/>
      <c r="I22" s="794"/>
      <c r="J22" s="794"/>
      <c r="K22" s="794"/>
      <c r="L22" s="794"/>
      <c r="M22" s="794"/>
      <c r="N22" s="794"/>
      <c r="O22" s="794"/>
      <c r="P22" s="794"/>
      <c r="Q22" s="794"/>
      <c r="R22" s="794"/>
      <c r="S22" s="794"/>
      <c r="T22" s="794"/>
      <c r="U22" s="794"/>
    </row>
    <row r="23" spans="1:24" ht="15.75" customHeight="1">
      <c r="A23" s="651" t="s">
        <v>257</v>
      </c>
      <c r="B23" s="651"/>
      <c r="C23" s="651"/>
      <c r="D23" s="651"/>
      <c r="E23" s="651"/>
      <c r="F23" s="651"/>
      <c r="G23" s="651"/>
      <c r="H23" s="651"/>
      <c r="I23" s="651"/>
      <c r="J23" s="651"/>
      <c r="K23" s="651"/>
      <c r="L23" s="651"/>
      <c r="M23" s="651"/>
      <c r="N23" s="651"/>
      <c r="O23" s="651"/>
      <c r="P23" s="651"/>
      <c r="Q23" s="651"/>
      <c r="R23" s="651"/>
      <c r="S23" s="651"/>
      <c r="T23" s="651"/>
      <c r="U23" s="651"/>
      <c r="V23" s="222"/>
      <c r="W23" s="378"/>
      <c r="X23" s="222"/>
    </row>
    <row r="24" spans="1:21" ht="12.75">
      <c r="A24" s="795" t="s">
        <v>536</v>
      </c>
      <c r="B24" s="795"/>
      <c r="C24" s="795"/>
      <c r="D24" s="795"/>
      <c r="E24" s="795"/>
      <c r="F24" s="795"/>
      <c r="G24" s="795"/>
      <c r="H24" s="795"/>
      <c r="I24" s="795"/>
      <c r="J24" s="795"/>
      <c r="K24" s="795"/>
      <c r="L24" s="795"/>
      <c r="M24" s="795"/>
      <c r="N24" s="795"/>
      <c r="O24" s="795"/>
      <c r="P24" s="795"/>
      <c r="Q24" s="795"/>
      <c r="R24" s="795"/>
      <c r="S24" s="795"/>
      <c r="T24" s="795"/>
      <c r="U24" s="795"/>
    </row>
    <row r="25" spans="1:24" ht="12.75">
      <c r="A25" s="269"/>
      <c r="B25" s="651"/>
      <c r="C25" s="651"/>
      <c r="D25" s="651"/>
      <c r="E25" s="651"/>
      <c r="F25" s="651"/>
      <c r="G25" s="651"/>
      <c r="H25" s="652"/>
      <c r="I25" s="653"/>
      <c r="J25" s="653"/>
      <c r="K25" s="652"/>
      <c r="L25" s="653"/>
      <c r="M25" s="653"/>
      <c r="N25" s="652"/>
      <c r="O25" s="653"/>
      <c r="P25" s="653"/>
      <c r="Q25" s="652"/>
      <c r="R25" s="653"/>
      <c r="S25" s="653"/>
      <c r="T25" s="652"/>
      <c r="U25" s="651"/>
      <c r="V25" s="222"/>
      <c r="W25" s="222"/>
      <c r="X25" s="222"/>
    </row>
  </sheetData>
  <sheetProtection/>
  <mergeCells count="14">
    <mergeCell ref="N5:O5"/>
    <mergeCell ref="Q5:R5"/>
    <mergeCell ref="T5:U5"/>
    <mergeCell ref="W5:X5"/>
    <mergeCell ref="D6:E6"/>
    <mergeCell ref="F6:G6"/>
    <mergeCell ref="A22:U22"/>
    <mergeCell ref="A24:U24"/>
    <mergeCell ref="A2:X2"/>
    <mergeCell ref="A3:X3"/>
    <mergeCell ref="A5:B6"/>
    <mergeCell ref="D5:G5"/>
    <mergeCell ref="H5:I5"/>
    <mergeCell ref="K5:L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73" r:id="rId1"/>
  <colBreaks count="1" manualBreakCount="1">
    <brk id="21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"/>
  <sheetViews>
    <sheetView showGridLines="0" zoomScale="95" zoomScaleNormal="95" zoomScalePageLayoutView="0" workbookViewId="0" topLeftCell="A1">
      <selection activeCell="A3" sqref="A3:AA3"/>
    </sheetView>
  </sheetViews>
  <sheetFormatPr defaultColWidth="11.421875" defaultRowHeight="12.75"/>
  <cols>
    <col min="1" max="1" width="2.28125" style="1" customWidth="1"/>
    <col min="2" max="2" width="41.421875" style="1" customWidth="1"/>
    <col min="3" max="3" width="0" style="1" hidden="1" customWidth="1"/>
    <col min="4" max="4" width="2.421875" style="1" customWidth="1"/>
    <col min="5" max="7" width="8.8515625" style="1" customWidth="1"/>
    <col min="8" max="8" width="3.140625" style="1" customWidth="1"/>
    <col min="9" max="11" width="8.8515625" style="1" customWidth="1"/>
    <col min="12" max="12" width="3.421875" style="1" customWidth="1"/>
    <col min="13" max="15" width="8.8515625" style="1" customWidth="1"/>
    <col min="16" max="16" width="4.28125" style="1" customWidth="1"/>
    <col min="17" max="19" width="10.7109375" style="1" customWidth="1"/>
    <col min="20" max="20" width="6.140625" style="1" customWidth="1"/>
    <col min="21" max="23" width="10.7109375" style="1" customWidth="1"/>
    <col min="24" max="24" width="6.140625" style="1" customWidth="1"/>
    <col min="25" max="27" width="10.7109375" style="1" customWidth="1"/>
    <col min="28" max="16384" width="11.421875" style="1" customWidth="1"/>
  </cols>
  <sheetData>
    <row r="1" ht="12.75" customHeight="1">
      <c r="A1" s="466" t="s">
        <v>612</v>
      </c>
    </row>
    <row r="2" spans="1:27" ht="12.75" customHeight="1">
      <c r="A2" s="705" t="s">
        <v>191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</row>
    <row r="3" spans="1:27" ht="12.75" customHeight="1">
      <c r="A3" s="700" t="s">
        <v>480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700"/>
      <c r="AA3" s="700"/>
    </row>
    <row r="4" spans="1:27" ht="12.75" customHeight="1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9.5" customHeight="1">
      <c r="A5" s="775" t="s">
        <v>611</v>
      </c>
      <c r="B5" s="775"/>
      <c r="C5" s="644"/>
      <c r="D5" s="644"/>
      <c r="E5" s="707">
        <v>2006</v>
      </c>
      <c r="F5" s="707"/>
      <c r="G5" s="707"/>
      <c r="H5" s="556"/>
      <c r="I5" s="707">
        <v>2007</v>
      </c>
      <c r="J5" s="707"/>
      <c r="K5" s="707"/>
      <c r="L5" s="556"/>
      <c r="M5" s="707">
        <v>2008</v>
      </c>
      <c r="N5" s="707"/>
      <c r="O5" s="707"/>
      <c r="P5" s="556"/>
      <c r="Q5" s="707">
        <v>2009</v>
      </c>
      <c r="R5" s="707"/>
      <c r="S5" s="707"/>
      <c r="T5" s="556"/>
      <c r="U5" s="707">
        <v>2010</v>
      </c>
      <c r="V5" s="707"/>
      <c r="W5" s="707"/>
      <c r="X5" s="556"/>
      <c r="Y5" s="707">
        <v>2011</v>
      </c>
      <c r="Z5" s="707"/>
      <c r="AA5" s="707"/>
    </row>
    <row r="6" spans="1:27" ht="20.25" customHeight="1">
      <c r="A6" s="799"/>
      <c r="B6" s="799"/>
      <c r="C6" s="645"/>
      <c r="D6" s="645"/>
      <c r="E6" s="646" t="s">
        <v>53</v>
      </c>
      <c r="F6" s="557" t="s">
        <v>51</v>
      </c>
      <c r="G6" s="557" t="s">
        <v>52</v>
      </c>
      <c r="H6" s="557"/>
      <c r="I6" s="646" t="s">
        <v>460</v>
      </c>
      <c r="J6" s="557" t="s">
        <v>51</v>
      </c>
      <c r="K6" s="557" t="s">
        <v>52</v>
      </c>
      <c r="L6" s="557"/>
      <c r="M6" s="646" t="s">
        <v>460</v>
      </c>
      <c r="N6" s="557" t="s">
        <v>51</v>
      </c>
      <c r="O6" s="557" t="s">
        <v>52</v>
      </c>
      <c r="P6" s="557"/>
      <c r="Q6" s="646" t="s">
        <v>460</v>
      </c>
      <c r="R6" s="557" t="s">
        <v>51</v>
      </c>
      <c r="S6" s="557" t="s">
        <v>52</v>
      </c>
      <c r="T6" s="557"/>
      <c r="U6" s="646" t="s">
        <v>460</v>
      </c>
      <c r="V6" s="557" t="s">
        <v>51</v>
      </c>
      <c r="W6" s="557" t="s">
        <v>52</v>
      </c>
      <c r="X6" s="557"/>
      <c r="Y6" s="646" t="s">
        <v>460</v>
      </c>
      <c r="Z6" s="557" t="s">
        <v>51</v>
      </c>
      <c r="AA6" s="557" t="s">
        <v>52</v>
      </c>
    </row>
    <row r="7" spans="1:27" ht="47.25" customHeight="1">
      <c r="A7" s="142"/>
      <c r="B7" s="175" t="s">
        <v>433</v>
      </c>
      <c r="C7" s="208"/>
      <c r="D7" s="208"/>
      <c r="E7" s="176">
        <v>387827</v>
      </c>
      <c r="F7" s="176">
        <v>273900</v>
      </c>
      <c r="G7" s="176">
        <v>113927</v>
      </c>
      <c r="H7" s="176"/>
      <c r="I7" s="176">
        <v>450102</v>
      </c>
      <c r="J7" s="176">
        <v>260860</v>
      </c>
      <c r="K7" s="176">
        <v>119546</v>
      </c>
      <c r="L7" s="176"/>
      <c r="M7" s="176">
        <v>506934</v>
      </c>
      <c r="N7" s="176">
        <v>289867</v>
      </c>
      <c r="O7" s="176">
        <v>130741</v>
      </c>
      <c r="P7" s="176"/>
      <c r="Q7" s="176">
        <v>489787</v>
      </c>
      <c r="R7" s="176">
        <v>313763</v>
      </c>
      <c r="S7" s="176">
        <v>143491</v>
      </c>
      <c r="T7" s="176"/>
      <c r="U7" s="176">
        <f>SUM(U8:U17)</f>
        <v>506528</v>
      </c>
      <c r="V7" s="176">
        <f>SUM(V8:V17)</f>
        <v>332538</v>
      </c>
      <c r="W7" s="176">
        <f>SUM(W8:W17)</f>
        <v>163999</v>
      </c>
      <c r="X7" s="176"/>
      <c r="Y7" s="176">
        <v>536322</v>
      </c>
      <c r="Z7" s="176">
        <f>SUM(Z8:Z17)</f>
        <v>354773</v>
      </c>
      <c r="AA7" s="176">
        <f>SUM(AA8:AA17)</f>
        <v>175967</v>
      </c>
    </row>
    <row r="8" spans="1:27" ht="36" customHeight="1">
      <c r="A8" s="142"/>
      <c r="B8" s="264" t="s">
        <v>192</v>
      </c>
      <c r="C8" s="142"/>
      <c r="D8" s="142"/>
      <c r="E8" s="265">
        <v>139269</v>
      </c>
      <c r="F8" s="265">
        <v>109218</v>
      </c>
      <c r="G8" s="265">
        <v>30051</v>
      </c>
      <c r="H8" s="265"/>
      <c r="I8" s="265">
        <v>89247</v>
      </c>
      <c r="J8" s="265">
        <v>68913</v>
      </c>
      <c r="K8" s="265">
        <v>20334</v>
      </c>
      <c r="L8" s="265"/>
      <c r="M8" s="265">
        <v>95372</v>
      </c>
      <c r="N8" s="265">
        <v>73882</v>
      </c>
      <c r="O8" s="265">
        <v>21490</v>
      </c>
      <c r="P8" s="265"/>
      <c r="Q8" s="265">
        <v>125743</v>
      </c>
      <c r="R8" s="265">
        <v>96493</v>
      </c>
      <c r="S8" s="265">
        <v>29250</v>
      </c>
      <c r="T8" s="265"/>
      <c r="U8" s="265">
        <v>146817</v>
      </c>
      <c r="V8" s="265">
        <v>110505</v>
      </c>
      <c r="W8" s="265">
        <v>36312</v>
      </c>
      <c r="X8" s="265"/>
      <c r="Y8" s="265">
        <v>157694</v>
      </c>
      <c r="Z8" s="265">
        <v>118884</v>
      </c>
      <c r="AA8" s="265">
        <v>38810</v>
      </c>
    </row>
    <row r="9" spans="1:27" ht="30.75" customHeight="1">
      <c r="A9" s="142"/>
      <c r="B9" s="264" t="s">
        <v>193</v>
      </c>
      <c r="C9" s="142"/>
      <c r="D9" s="142"/>
      <c r="E9" s="265">
        <v>81465</v>
      </c>
      <c r="F9" s="265">
        <v>49115</v>
      </c>
      <c r="G9" s="265">
        <v>32350</v>
      </c>
      <c r="H9" s="265"/>
      <c r="I9" s="265">
        <v>84549</v>
      </c>
      <c r="J9" s="265">
        <v>50029</v>
      </c>
      <c r="K9" s="265">
        <v>34520</v>
      </c>
      <c r="L9" s="265"/>
      <c r="M9" s="265">
        <v>89457</v>
      </c>
      <c r="N9" s="265">
        <v>54204</v>
      </c>
      <c r="O9" s="265">
        <v>35251</v>
      </c>
      <c r="P9" s="265"/>
      <c r="Q9" s="265">
        <v>81022</v>
      </c>
      <c r="R9" s="265">
        <v>50019</v>
      </c>
      <c r="S9" s="265">
        <v>31003</v>
      </c>
      <c r="T9" s="265"/>
      <c r="U9" s="265">
        <v>103678</v>
      </c>
      <c r="V9" s="265">
        <v>62189</v>
      </c>
      <c r="W9" s="265">
        <v>41489</v>
      </c>
      <c r="X9" s="265"/>
      <c r="Y9" s="265">
        <v>114537</v>
      </c>
      <c r="Z9" s="265">
        <v>68607</v>
      </c>
      <c r="AA9" s="265">
        <v>45930</v>
      </c>
    </row>
    <row r="10" spans="1:27" ht="27" customHeight="1">
      <c r="A10" s="142"/>
      <c r="B10" s="264" t="s">
        <v>194</v>
      </c>
      <c r="C10" s="142"/>
      <c r="D10" s="142"/>
      <c r="E10" s="265">
        <v>62642</v>
      </c>
      <c r="F10" s="265">
        <v>38342</v>
      </c>
      <c r="G10" s="265">
        <v>24300</v>
      </c>
      <c r="H10" s="265"/>
      <c r="I10" s="265">
        <v>69621</v>
      </c>
      <c r="J10" s="265">
        <v>41828</v>
      </c>
      <c r="K10" s="265">
        <v>27793</v>
      </c>
      <c r="L10" s="265"/>
      <c r="M10" s="265">
        <v>75256</v>
      </c>
      <c r="N10" s="265">
        <v>44902</v>
      </c>
      <c r="O10" s="265">
        <v>30354</v>
      </c>
      <c r="P10" s="265"/>
      <c r="Q10" s="265">
        <v>70909</v>
      </c>
      <c r="R10" s="265">
        <v>42551</v>
      </c>
      <c r="S10" s="265">
        <v>28358</v>
      </c>
      <c r="T10" s="265"/>
      <c r="U10" s="265">
        <v>90647</v>
      </c>
      <c r="V10" s="265">
        <v>52911</v>
      </c>
      <c r="W10" s="265">
        <v>37736</v>
      </c>
      <c r="X10" s="265"/>
      <c r="Y10" s="265">
        <v>100676</v>
      </c>
      <c r="Z10" s="265">
        <v>58016</v>
      </c>
      <c r="AA10" s="265">
        <v>42660</v>
      </c>
    </row>
    <row r="11" spans="1:27" ht="24" customHeight="1">
      <c r="A11" s="142"/>
      <c r="B11" s="264" t="s">
        <v>195</v>
      </c>
      <c r="C11" s="142"/>
      <c r="D11" s="142"/>
      <c r="E11" s="265">
        <v>28071</v>
      </c>
      <c r="F11" s="265">
        <v>21919</v>
      </c>
      <c r="G11" s="265">
        <v>6152</v>
      </c>
      <c r="H11" s="265"/>
      <c r="I11" s="265">
        <v>28554</v>
      </c>
      <c r="J11" s="265">
        <v>21706</v>
      </c>
      <c r="K11" s="265">
        <v>6848</v>
      </c>
      <c r="L11" s="265"/>
      <c r="M11" s="265">
        <v>32507</v>
      </c>
      <c r="N11" s="265">
        <v>24432</v>
      </c>
      <c r="O11" s="265">
        <v>8075</v>
      </c>
      <c r="P11" s="265"/>
      <c r="Q11" s="265">
        <v>27684</v>
      </c>
      <c r="R11" s="265">
        <v>20551</v>
      </c>
      <c r="S11" s="265">
        <v>7133</v>
      </c>
      <c r="T11" s="265"/>
      <c r="U11" s="265">
        <v>34288</v>
      </c>
      <c r="V11" s="265">
        <v>25081</v>
      </c>
      <c r="W11" s="265">
        <v>9207</v>
      </c>
      <c r="X11" s="265"/>
      <c r="Y11" s="265">
        <v>38530</v>
      </c>
      <c r="Z11" s="265">
        <v>27706</v>
      </c>
      <c r="AA11" s="265">
        <v>10824</v>
      </c>
    </row>
    <row r="12" spans="1:27" ht="34.5" customHeight="1">
      <c r="A12" s="142"/>
      <c r="B12" s="264" t="s">
        <v>196</v>
      </c>
      <c r="C12" s="142"/>
      <c r="D12" s="142"/>
      <c r="E12" s="265">
        <v>24814</v>
      </c>
      <c r="F12" s="265">
        <v>17958</v>
      </c>
      <c r="G12" s="265">
        <v>6856</v>
      </c>
      <c r="H12" s="265"/>
      <c r="I12" s="265">
        <v>24790</v>
      </c>
      <c r="J12" s="265">
        <v>17566</v>
      </c>
      <c r="K12" s="265">
        <v>7224</v>
      </c>
      <c r="L12" s="265"/>
      <c r="M12" s="265">
        <v>28231</v>
      </c>
      <c r="N12" s="265">
        <v>19753</v>
      </c>
      <c r="O12" s="265">
        <v>8478</v>
      </c>
      <c r="P12" s="265"/>
      <c r="Q12" s="265">
        <v>25286</v>
      </c>
      <c r="R12" s="265">
        <v>17862</v>
      </c>
      <c r="S12" s="265">
        <v>7424</v>
      </c>
      <c r="T12" s="265"/>
      <c r="U12" s="265">
        <v>31071</v>
      </c>
      <c r="V12" s="265">
        <v>21263</v>
      </c>
      <c r="W12" s="265">
        <v>9808</v>
      </c>
      <c r="X12" s="265"/>
      <c r="Y12" s="265">
        <v>33915</v>
      </c>
      <c r="Z12" s="265">
        <v>23183</v>
      </c>
      <c r="AA12" s="265">
        <v>10732</v>
      </c>
    </row>
    <row r="13" spans="1:27" s="426" customFormat="1" ht="34.5" customHeight="1">
      <c r="A13" s="341"/>
      <c r="B13" s="427" t="s">
        <v>198</v>
      </c>
      <c r="C13" s="341"/>
      <c r="D13" s="341"/>
      <c r="E13" s="428">
        <v>7283</v>
      </c>
      <c r="F13" s="428">
        <v>4885</v>
      </c>
      <c r="G13" s="428">
        <v>2398</v>
      </c>
      <c r="H13" s="428"/>
      <c r="I13" s="428">
        <v>7997</v>
      </c>
      <c r="J13" s="428">
        <v>5232</v>
      </c>
      <c r="K13" s="428">
        <v>2765</v>
      </c>
      <c r="L13" s="428"/>
      <c r="M13" s="428">
        <v>8600</v>
      </c>
      <c r="N13" s="428">
        <v>5616</v>
      </c>
      <c r="O13" s="428">
        <v>2984</v>
      </c>
      <c r="P13" s="428"/>
      <c r="Q13" s="428">
        <v>7618</v>
      </c>
      <c r="R13" s="428">
        <v>6150</v>
      </c>
      <c r="S13" s="428">
        <v>1468</v>
      </c>
      <c r="T13" s="428"/>
      <c r="U13" s="428">
        <v>11504</v>
      </c>
      <c r="V13" s="428">
        <v>7320</v>
      </c>
      <c r="W13" s="428">
        <v>4184</v>
      </c>
      <c r="X13" s="428"/>
      <c r="Y13" s="428">
        <v>13254</v>
      </c>
      <c r="Z13" s="428">
        <v>8262</v>
      </c>
      <c r="AA13" s="428">
        <v>4992</v>
      </c>
    </row>
    <row r="14" spans="1:27" s="426" customFormat="1" ht="34.5" customHeight="1">
      <c r="A14" s="341"/>
      <c r="B14" s="427" t="s">
        <v>197</v>
      </c>
      <c r="C14" s="341"/>
      <c r="D14" s="341"/>
      <c r="E14" s="428">
        <v>8744</v>
      </c>
      <c r="F14" s="428">
        <v>6971</v>
      </c>
      <c r="G14" s="428">
        <v>1773</v>
      </c>
      <c r="H14" s="428"/>
      <c r="I14" s="428">
        <v>8061</v>
      </c>
      <c r="J14" s="428">
        <v>6263</v>
      </c>
      <c r="K14" s="428">
        <v>1798</v>
      </c>
      <c r="L14" s="428"/>
      <c r="M14" s="428">
        <v>9739</v>
      </c>
      <c r="N14" s="428">
        <v>7661</v>
      </c>
      <c r="O14" s="428">
        <v>2078</v>
      </c>
      <c r="P14" s="428"/>
      <c r="Q14" s="428">
        <v>8403</v>
      </c>
      <c r="R14" s="428">
        <v>5587</v>
      </c>
      <c r="S14" s="428">
        <v>2816</v>
      </c>
      <c r="T14" s="428"/>
      <c r="U14" s="428">
        <v>11387</v>
      </c>
      <c r="V14" s="428">
        <v>8667</v>
      </c>
      <c r="W14" s="428">
        <v>2715</v>
      </c>
      <c r="X14" s="428"/>
      <c r="Y14" s="428">
        <v>10611</v>
      </c>
      <c r="Z14" s="428">
        <v>8073</v>
      </c>
      <c r="AA14" s="428">
        <v>2538</v>
      </c>
    </row>
    <row r="15" spans="1:27" ht="26.25" customHeight="1">
      <c r="A15" s="142"/>
      <c r="B15" s="264" t="s">
        <v>199</v>
      </c>
      <c r="C15" s="142"/>
      <c r="D15" s="142"/>
      <c r="E15" s="265">
        <v>5757</v>
      </c>
      <c r="F15" s="265">
        <v>4837</v>
      </c>
      <c r="G15" s="265">
        <v>920</v>
      </c>
      <c r="H15" s="265"/>
      <c r="I15" s="265">
        <v>6384</v>
      </c>
      <c r="J15" s="265">
        <v>5250</v>
      </c>
      <c r="K15" s="265">
        <v>1134</v>
      </c>
      <c r="L15" s="265"/>
      <c r="M15" s="265">
        <v>7836</v>
      </c>
      <c r="N15" s="265">
        <v>6443</v>
      </c>
      <c r="O15" s="265">
        <v>1393</v>
      </c>
      <c r="P15" s="265"/>
      <c r="Q15" s="265">
        <v>17810</v>
      </c>
      <c r="R15" s="265">
        <v>11371</v>
      </c>
      <c r="S15" s="265">
        <v>6439</v>
      </c>
      <c r="T15" s="265"/>
      <c r="U15" s="265">
        <v>9120</v>
      </c>
      <c r="V15" s="265">
        <v>7390</v>
      </c>
      <c r="W15" s="265">
        <v>1730</v>
      </c>
      <c r="X15" s="265"/>
      <c r="Y15" s="265">
        <v>9946</v>
      </c>
      <c r="Z15" s="265">
        <v>8088</v>
      </c>
      <c r="AA15" s="265">
        <v>1858</v>
      </c>
    </row>
    <row r="16" spans="1:27" ht="21.75" customHeight="1">
      <c r="A16" s="142"/>
      <c r="B16" s="264" t="s">
        <v>200</v>
      </c>
      <c r="C16" s="142"/>
      <c r="D16" s="142"/>
      <c r="E16" s="265">
        <v>29782</v>
      </c>
      <c r="F16" s="265">
        <v>20655</v>
      </c>
      <c r="G16" s="265">
        <v>9127</v>
      </c>
      <c r="H16" s="265"/>
      <c r="I16" s="265">
        <v>22998</v>
      </c>
      <c r="J16" s="265">
        <v>14841</v>
      </c>
      <c r="K16" s="265">
        <v>8157</v>
      </c>
      <c r="L16" s="265"/>
      <c r="M16" s="265">
        <v>25161</v>
      </c>
      <c r="N16" s="265">
        <v>16304</v>
      </c>
      <c r="O16" s="265">
        <v>8857</v>
      </c>
      <c r="P16" s="265"/>
      <c r="Q16" s="265">
        <v>13910</v>
      </c>
      <c r="R16" s="265">
        <v>10518</v>
      </c>
      <c r="S16" s="265">
        <v>3392</v>
      </c>
      <c r="T16" s="265"/>
      <c r="U16" s="265">
        <v>22355</v>
      </c>
      <c r="V16" s="265">
        <v>13834</v>
      </c>
      <c r="W16" s="265">
        <v>8521</v>
      </c>
      <c r="X16" s="265"/>
      <c r="Y16" s="265">
        <v>28757</v>
      </c>
      <c r="Z16" s="265">
        <v>17841</v>
      </c>
      <c r="AA16" s="265">
        <v>10916</v>
      </c>
    </row>
    <row r="17" spans="1:27" ht="23.25" customHeight="1" thickBot="1">
      <c r="A17" s="479"/>
      <c r="B17" s="657" t="s">
        <v>201</v>
      </c>
      <c r="C17" s="479"/>
      <c r="D17" s="479"/>
      <c r="E17" s="658"/>
      <c r="F17" s="658"/>
      <c r="G17" s="658"/>
      <c r="H17" s="658"/>
      <c r="I17" s="658">
        <v>107901</v>
      </c>
      <c r="J17" s="658">
        <v>29232</v>
      </c>
      <c r="K17" s="658">
        <v>8973</v>
      </c>
      <c r="L17" s="658"/>
      <c r="M17" s="658">
        <v>134775</v>
      </c>
      <c r="N17" s="658">
        <v>36670</v>
      </c>
      <c r="O17" s="658">
        <v>11781</v>
      </c>
      <c r="P17" s="658"/>
      <c r="Q17" s="658">
        <v>111402</v>
      </c>
      <c r="R17" s="658">
        <v>52661</v>
      </c>
      <c r="S17" s="658">
        <v>26208</v>
      </c>
      <c r="T17" s="658"/>
      <c r="U17" s="658">
        <v>45661</v>
      </c>
      <c r="V17" s="658">
        <v>23378</v>
      </c>
      <c r="W17" s="658">
        <v>12297</v>
      </c>
      <c r="X17" s="658"/>
      <c r="Y17" s="658">
        <v>28402</v>
      </c>
      <c r="Z17" s="658">
        <v>16113</v>
      </c>
      <c r="AA17" s="658">
        <v>6707</v>
      </c>
    </row>
    <row r="18" spans="1:41" s="15" customFormat="1" ht="15" customHeight="1">
      <c r="A18" s="798" t="s">
        <v>538</v>
      </c>
      <c r="B18" s="798"/>
      <c r="C18" s="798"/>
      <c r="D18" s="798"/>
      <c r="E18" s="798"/>
      <c r="F18" s="798"/>
      <c r="G18" s="798"/>
      <c r="H18" s="798"/>
      <c r="I18" s="798"/>
      <c r="J18" s="798"/>
      <c r="K18" s="798"/>
      <c r="L18" s="798"/>
      <c r="M18" s="798"/>
      <c r="N18" s="798"/>
      <c r="O18" s="798"/>
      <c r="P18" s="798"/>
      <c r="Q18" s="798"/>
      <c r="R18" s="798"/>
      <c r="S18" s="798"/>
      <c r="T18" s="798"/>
      <c r="U18" s="798"/>
      <c r="V18" s="798"/>
      <c r="W18" s="269"/>
      <c r="X18" s="141"/>
      <c r="Y18" s="141"/>
      <c r="Z18" s="141"/>
      <c r="AA18" s="141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23" ht="12.75">
      <c r="A19" s="767" t="s">
        <v>536</v>
      </c>
      <c r="B19" s="767"/>
      <c r="C19" s="767"/>
      <c r="D19" s="767"/>
      <c r="E19" s="767"/>
      <c r="F19" s="767"/>
      <c r="G19" s="767"/>
      <c r="H19" s="767"/>
      <c r="I19" s="767"/>
      <c r="J19" s="767"/>
      <c r="K19" s="767"/>
      <c r="L19" s="767"/>
      <c r="M19" s="767"/>
      <c r="N19" s="767"/>
      <c r="O19" s="767"/>
      <c r="P19" s="767"/>
      <c r="Q19" s="767"/>
      <c r="R19" s="767"/>
      <c r="S19" s="767"/>
      <c r="T19" s="767"/>
      <c r="U19" s="767"/>
      <c r="V19" s="767"/>
      <c r="W19" s="767"/>
    </row>
    <row r="20" spans="1:27" ht="12.75">
      <c r="A20" s="141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</row>
    <row r="21" spans="1:27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</row>
    <row r="22" spans="1:27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</row>
    <row r="23" spans="1:27" ht="12.75">
      <c r="A23" s="138"/>
      <c r="B23" s="138"/>
      <c r="C23" s="138"/>
      <c r="D23" s="138"/>
      <c r="E23" s="138"/>
      <c r="F23" s="153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</row>
    <row r="26" ht="15.75">
      <c r="B26" s="51"/>
    </row>
    <row r="29" spans="1:27" ht="12.75">
      <c r="A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ht="15.75">
      <c r="A30" s="52"/>
      <c r="C30" s="52"/>
      <c r="D30" s="52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ht="15.75">
      <c r="A31" s="52"/>
      <c r="C31" s="52"/>
      <c r="D31" s="52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ht="12.75">
      <c r="A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ht="15.75">
      <c r="A33" s="52"/>
      <c r="C33" s="52"/>
      <c r="D33" s="5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:27" ht="15.75">
      <c r="A34" s="52"/>
      <c r="C34" s="52"/>
      <c r="D34" s="52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</row>
    <row r="35" spans="1:27" ht="15.75">
      <c r="A35" s="52"/>
      <c r="C35" s="52"/>
      <c r="D35" s="52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27" ht="15.75">
      <c r="A36" s="52"/>
      <c r="C36" s="52"/>
      <c r="D36" s="52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27" ht="15.75">
      <c r="A37" s="52"/>
      <c r="B37" s="51"/>
      <c r="C37" s="52"/>
      <c r="D37" s="52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:27" ht="15.75">
      <c r="A38" s="52"/>
      <c r="C38" s="52"/>
      <c r="D38" s="52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</row>
    <row r="39" spans="1:27" ht="12.75">
      <c r="A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</row>
    <row r="40" spans="1:27" ht="15.75">
      <c r="A40" s="52"/>
      <c r="B40" s="53"/>
      <c r="C40" s="52"/>
      <c r="D40" s="52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ht="15.75">
      <c r="A41" s="52"/>
      <c r="B41" s="53"/>
      <c r="C41" s="52"/>
      <c r="D41" s="52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</row>
    <row r="42" spans="1:27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</row>
    <row r="43" spans="1:27" ht="15.75">
      <c r="A43" s="52"/>
      <c r="B43" s="53"/>
      <c r="C43" s="52"/>
      <c r="D43" s="52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ht="15.75">
      <c r="A44" s="52"/>
      <c r="B44" s="53"/>
      <c r="C44" s="52"/>
      <c r="D44" s="52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12.7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5.75">
      <c r="A46" s="52"/>
      <c r="B46" s="53"/>
      <c r="C46" s="52"/>
      <c r="D46" s="52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12.7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5.75">
      <c r="A48" s="52"/>
      <c r="B48" s="53"/>
      <c r="C48" s="52"/>
      <c r="D48" s="52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 ht="15.75">
      <c r="A49" s="52"/>
      <c r="B49" s="53"/>
      <c r="C49" s="52"/>
      <c r="D49" s="52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27" ht="15.75">
      <c r="A50" s="52"/>
      <c r="B50" s="53"/>
      <c r="C50" s="52"/>
      <c r="D50" s="52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</row>
    <row r="51" spans="1:27" ht="15.75">
      <c r="A51" s="52"/>
      <c r="B51" s="53"/>
      <c r="C51" s="52"/>
      <c r="D51" s="52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</row>
    <row r="52" spans="1:27" ht="15.75">
      <c r="A52" s="52"/>
      <c r="B52" s="53"/>
      <c r="C52" s="52"/>
      <c r="D52" s="52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</row>
    <row r="53" spans="1:27" ht="15.75">
      <c r="A53" s="52"/>
      <c r="B53" s="53"/>
      <c r="C53" s="52"/>
      <c r="D53" s="52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</row>
    <row r="54" spans="1:27" ht="15.75">
      <c r="A54" s="52"/>
      <c r="B54" s="53"/>
      <c r="C54" s="52"/>
      <c r="D54" s="52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</row>
    <row r="55" spans="1:27" ht="15.75">
      <c r="A55" s="52"/>
      <c r="B55" s="53"/>
      <c r="C55" s="52"/>
      <c r="D55" s="52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</row>
    <row r="56" spans="1:27" ht="12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</row>
    <row r="57" spans="1:27" ht="15.75">
      <c r="A57" s="52"/>
      <c r="B57" s="53"/>
      <c r="C57" s="52"/>
      <c r="D57" s="52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7" ht="15.75">
      <c r="A58" s="52"/>
      <c r="B58" s="53"/>
      <c r="C58" s="52"/>
      <c r="D58" s="52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</row>
    <row r="59" spans="1:27" ht="12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27" ht="15.75">
      <c r="A60" s="52"/>
      <c r="B60" s="53"/>
      <c r="C60" s="52"/>
      <c r="D60" s="52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 ht="12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ht="15.75">
      <c r="A62" s="52"/>
      <c r="B62" s="53"/>
      <c r="C62" s="52"/>
      <c r="D62" s="52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27" ht="12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ht="15.75">
      <c r="A64" s="52"/>
      <c r="B64" s="53"/>
      <c r="C64" s="52"/>
      <c r="D64" s="52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27" ht="12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</row>
    <row r="66" spans="1:27" ht="12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1:27" ht="12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</sheetData>
  <sheetProtection/>
  <mergeCells count="11">
    <mergeCell ref="M5:O5"/>
    <mergeCell ref="Q5:S5"/>
    <mergeCell ref="U5:W5"/>
    <mergeCell ref="Y5:AA5"/>
    <mergeCell ref="A18:V18"/>
    <mergeCell ref="A19:W19"/>
    <mergeCell ref="A2:AA2"/>
    <mergeCell ref="A3:AA3"/>
    <mergeCell ref="A5:B6"/>
    <mergeCell ref="E5:G5"/>
    <mergeCell ref="I5:K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showGridLines="0" zoomScale="95" zoomScaleNormal="95" zoomScalePageLayoutView="0" workbookViewId="0" topLeftCell="A1">
      <selection activeCell="A3" sqref="A3:Z3"/>
    </sheetView>
  </sheetViews>
  <sheetFormatPr defaultColWidth="11.421875" defaultRowHeight="12.75"/>
  <cols>
    <col min="1" max="1" width="2.57421875" style="1" customWidth="1"/>
    <col min="2" max="2" width="44.28125" style="1" customWidth="1"/>
    <col min="3" max="3" width="4.421875" style="1" customWidth="1"/>
    <col min="4" max="6" width="8.8515625" style="1" customWidth="1"/>
    <col min="7" max="7" width="4.28125" style="1" customWidth="1"/>
    <col min="8" max="8" width="10.7109375" style="1" customWidth="1"/>
    <col min="9" max="10" width="8.8515625" style="1" customWidth="1"/>
    <col min="11" max="11" width="5.57421875" style="1" customWidth="1"/>
    <col min="12" max="14" width="8.8515625" style="1" customWidth="1"/>
    <col min="15" max="15" width="3.57421875" style="1" customWidth="1"/>
    <col min="16" max="16" width="8.8515625" style="1" customWidth="1"/>
    <col min="17" max="18" width="9.7109375" style="1" customWidth="1"/>
    <col min="19" max="19" width="3.140625" style="1" customWidth="1"/>
    <col min="20" max="20" width="8.8515625" style="1" customWidth="1"/>
    <col min="21" max="22" width="9.7109375" style="1" customWidth="1"/>
    <col min="23" max="23" width="3.140625" style="1" customWidth="1"/>
    <col min="24" max="24" width="8.8515625" style="1" customWidth="1"/>
    <col min="25" max="26" width="9.7109375" style="1" customWidth="1"/>
    <col min="27" max="16384" width="11.421875" style="1" customWidth="1"/>
  </cols>
  <sheetData>
    <row r="1" ht="18" customHeight="1">
      <c r="A1" s="466" t="s">
        <v>612</v>
      </c>
    </row>
    <row r="2" spans="1:26" ht="12.75">
      <c r="A2" s="705" t="s">
        <v>202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</row>
    <row r="3" spans="1:26" ht="14.25">
      <c r="A3" s="700" t="s">
        <v>481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0"/>
      <c r="Z3" s="700"/>
    </row>
    <row r="4" spans="2:26" ht="13.5" thickBot="1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314"/>
      <c r="Y4" s="141"/>
      <c r="Z4" s="141"/>
    </row>
    <row r="5" spans="1:26" ht="27.75" customHeight="1">
      <c r="A5" s="775" t="s">
        <v>462</v>
      </c>
      <c r="B5" s="775"/>
      <c r="C5" s="644"/>
      <c r="D5" s="707">
        <v>2006</v>
      </c>
      <c r="E5" s="707"/>
      <c r="F5" s="707"/>
      <c r="G5" s="556"/>
      <c r="H5" s="707">
        <v>2007</v>
      </c>
      <c r="I5" s="707"/>
      <c r="J5" s="707"/>
      <c r="K5" s="556"/>
      <c r="L5" s="707">
        <v>2008</v>
      </c>
      <c r="M5" s="707"/>
      <c r="N5" s="707"/>
      <c r="O5" s="556"/>
      <c r="P5" s="707">
        <v>2009</v>
      </c>
      <c r="Q5" s="707"/>
      <c r="R5" s="707"/>
      <c r="S5" s="556"/>
      <c r="T5" s="707">
        <v>2010</v>
      </c>
      <c r="U5" s="707"/>
      <c r="V5" s="707"/>
      <c r="W5" s="556"/>
      <c r="X5" s="707">
        <v>2011</v>
      </c>
      <c r="Y5" s="707"/>
      <c r="Z5" s="707"/>
    </row>
    <row r="6" spans="1:26" ht="33" customHeight="1">
      <c r="A6" s="799"/>
      <c r="B6" s="799"/>
      <c r="C6" s="645"/>
      <c r="D6" s="646" t="s">
        <v>53</v>
      </c>
      <c r="E6" s="557" t="s">
        <v>51</v>
      </c>
      <c r="F6" s="557" t="s">
        <v>52</v>
      </c>
      <c r="G6" s="557"/>
      <c r="H6" s="646" t="s">
        <v>461</v>
      </c>
      <c r="I6" s="557" t="s">
        <v>51</v>
      </c>
      <c r="J6" s="557" t="s">
        <v>52</v>
      </c>
      <c r="K6" s="557"/>
      <c r="L6" s="646" t="s">
        <v>461</v>
      </c>
      <c r="M6" s="557" t="s">
        <v>51</v>
      </c>
      <c r="N6" s="557" t="s">
        <v>52</v>
      </c>
      <c r="O6" s="557"/>
      <c r="P6" s="646" t="s">
        <v>461</v>
      </c>
      <c r="Q6" s="557" t="s">
        <v>51</v>
      </c>
      <c r="R6" s="557" t="s">
        <v>52</v>
      </c>
      <c r="S6" s="557"/>
      <c r="T6" s="646" t="s">
        <v>461</v>
      </c>
      <c r="U6" s="557" t="s">
        <v>51</v>
      </c>
      <c r="V6" s="557" t="s">
        <v>52</v>
      </c>
      <c r="W6" s="557"/>
      <c r="X6" s="646" t="s">
        <v>461</v>
      </c>
      <c r="Y6" s="557" t="s">
        <v>51</v>
      </c>
      <c r="Z6" s="557" t="s">
        <v>52</v>
      </c>
    </row>
    <row r="7" spans="1:26" ht="48.75" customHeight="1">
      <c r="A7" s="142"/>
      <c r="B7" s="175" t="s">
        <v>433</v>
      </c>
      <c r="C7" s="208"/>
      <c r="D7" s="176">
        <v>387827</v>
      </c>
      <c r="E7" s="176">
        <v>273900</v>
      </c>
      <c r="F7" s="176">
        <v>113927</v>
      </c>
      <c r="G7" s="176"/>
      <c r="H7" s="176">
        <v>450102</v>
      </c>
      <c r="I7" s="176">
        <v>260856</v>
      </c>
      <c r="J7" s="176">
        <v>119545</v>
      </c>
      <c r="K7" s="176"/>
      <c r="L7" s="176">
        <v>506934</v>
      </c>
      <c r="M7" s="176">
        <v>289867</v>
      </c>
      <c r="N7" s="176">
        <v>130741</v>
      </c>
      <c r="O7" s="176"/>
      <c r="P7" s="176">
        <v>489787</v>
      </c>
      <c r="Q7" s="176">
        <v>313763</v>
      </c>
      <c r="R7" s="176">
        <v>143491</v>
      </c>
      <c r="S7" s="176"/>
      <c r="T7" s="176">
        <f>SUM(T8:T22)</f>
        <v>506528</v>
      </c>
      <c r="U7" s="176">
        <f>SUM(U8:U22)</f>
        <v>332538</v>
      </c>
      <c r="V7" s="176">
        <f>SUM(V8:V22)</f>
        <v>163999</v>
      </c>
      <c r="W7" s="176"/>
      <c r="X7" s="176">
        <f>SUM(X8:X22)</f>
        <v>536322</v>
      </c>
      <c r="Y7" s="176">
        <f>SUM(Y8:Y22)</f>
        <v>354773</v>
      </c>
      <c r="Z7" s="176">
        <f>SUM(Z8:Z22)</f>
        <v>175967</v>
      </c>
    </row>
    <row r="8" spans="1:26" ht="24.75" customHeight="1">
      <c r="A8" s="142"/>
      <c r="B8" s="248" t="s">
        <v>203</v>
      </c>
      <c r="C8" s="266"/>
      <c r="D8" s="176">
        <v>104620</v>
      </c>
      <c r="E8" s="176">
        <v>81227</v>
      </c>
      <c r="F8" s="176">
        <v>23393</v>
      </c>
      <c r="G8" s="176"/>
      <c r="H8" s="176">
        <v>104852</v>
      </c>
      <c r="I8" s="176">
        <v>79144</v>
      </c>
      <c r="J8" s="176">
        <v>25708</v>
      </c>
      <c r="K8" s="176"/>
      <c r="L8" s="176">
        <v>123521</v>
      </c>
      <c r="M8" s="176">
        <v>92706</v>
      </c>
      <c r="N8" s="176">
        <v>30815</v>
      </c>
      <c r="O8" s="176"/>
      <c r="P8" s="176">
        <v>110551</v>
      </c>
      <c r="Q8" s="176">
        <v>82144</v>
      </c>
      <c r="R8" s="176">
        <v>28407</v>
      </c>
      <c r="S8" s="176"/>
      <c r="T8" s="176">
        <v>136797</v>
      </c>
      <c r="U8" s="176">
        <v>99992</v>
      </c>
      <c r="V8" s="176">
        <v>36805</v>
      </c>
      <c r="W8" s="176"/>
      <c r="X8" s="176">
        <v>159080</v>
      </c>
      <c r="Y8" s="176">
        <v>115879</v>
      </c>
      <c r="Z8" s="176">
        <v>43201</v>
      </c>
    </row>
    <row r="9" spans="1:26" ht="24.75" customHeight="1">
      <c r="A9" s="142"/>
      <c r="B9" s="248" t="s">
        <v>205</v>
      </c>
      <c r="C9" s="266"/>
      <c r="D9" s="176">
        <v>91749</v>
      </c>
      <c r="E9" s="176">
        <v>53678</v>
      </c>
      <c r="F9" s="176">
        <v>38071</v>
      </c>
      <c r="G9" s="176"/>
      <c r="H9" s="176">
        <v>100581</v>
      </c>
      <c r="I9" s="176">
        <v>56859</v>
      </c>
      <c r="J9" s="176">
        <v>43722</v>
      </c>
      <c r="K9" s="176"/>
      <c r="L9" s="176">
        <v>109721</v>
      </c>
      <c r="M9" s="176">
        <v>62411</v>
      </c>
      <c r="N9" s="176">
        <v>47308</v>
      </c>
      <c r="O9" s="176"/>
      <c r="P9" s="176">
        <v>33756</v>
      </c>
      <c r="Q9" s="176">
        <v>19985</v>
      </c>
      <c r="R9" s="176">
        <v>13771</v>
      </c>
      <c r="S9" s="176"/>
      <c r="T9" s="176">
        <v>51047</v>
      </c>
      <c r="U9" s="176">
        <v>28904</v>
      </c>
      <c r="V9" s="176">
        <v>22143</v>
      </c>
      <c r="W9" s="176"/>
      <c r="X9" s="176">
        <v>144892</v>
      </c>
      <c r="Y9" s="176">
        <v>79146</v>
      </c>
      <c r="Z9" s="176">
        <v>65746</v>
      </c>
    </row>
    <row r="10" spans="1:26" ht="24.75" customHeight="1">
      <c r="A10" s="142"/>
      <c r="B10" s="248" t="s">
        <v>204</v>
      </c>
      <c r="C10" s="266"/>
      <c r="D10" s="176">
        <v>43680</v>
      </c>
      <c r="E10" s="176">
        <v>27470</v>
      </c>
      <c r="F10" s="176">
        <v>16210</v>
      </c>
      <c r="G10" s="176"/>
      <c r="H10" s="176">
        <v>47672</v>
      </c>
      <c r="I10" s="176">
        <v>29004</v>
      </c>
      <c r="J10" s="176">
        <v>18668</v>
      </c>
      <c r="K10" s="176"/>
      <c r="L10" s="176">
        <v>52676</v>
      </c>
      <c r="M10" s="176">
        <v>32811</v>
      </c>
      <c r="N10" s="176">
        <v>19865</v>
      </c>
      <c r="O10" s="176"/>
      <c r="P10" s="176">
        <v>45775</v>
      </c>
      <c r="Q10" s="176">
        <v>28930</v>
      </c>
      <c r="R10" s="176">
        <v>16845</v>
      </c>
      <c r="S10" s="176"/>
      <c r="T10" s="176">
        <v>56165</v>
      </c>
      <c r="U10" s="176">
        <v>34480</v>
      </c>
      <c r="V10" s="176">
        <v>21685</v>
      </c>
      <c r="W10" s="176"/>
      <c r="X10" s="176">
        <v>61886</v>
      </c>
      <c r="Y10" s="176">
        <v>37968</v>
      </c>
      <c r="Z10" s="176">
        <v>23918</v>
      </c>
    </row>
    <row r="11" spans="1:26" ht="24.75" customHeight="1">
      <c r="A11" s="142"/>
      <c r="B11" s="248" t="s">
        <v>206</v>
      </c>
      <c r="C11" s="266"/>
      <c r="D11" s="176">
        <v>36773</v>
      </c>
      <c r="E11" s="176">
        <v>28931</v>
      </c>
      <c r="F11" s="176">
        <v>7842</v>
      </c>
      <c r="G11" s="176"/>
      <c r="H11" s="176">
        <v>41760</v>
      </c>
      <c r="I11" s="176">
        <v>31889</v>
      </c>
      <c r="J11" s="176">
        <v>9871</v>
      </c>
      <c r="K11" s="176"/>
      <c r="L11" s="176">
        <v>44761</v>
      </c>
      <c r="M11" s="176">
        <v>34242</v>
      </c>
      <c r="N11" s="176">
        <v>10519</v>
      </c>
      <c r="O11" s="176"/>
      <c r="P11" s="176">
        <v>8784</v>
      </c>
      <c r="Q11" s="176">
        <v>6668</v>
      </c>
      <c r="R11" s="176">
        <v>2116</v>
      </c>
      <c r="S11" s="176"/>
      <c r="T11" s="176">
        <v>11302</v>
      </c>
      <c r="U11" s="176">
        <v>8231</v>
      </c>
      <c r="V11" s="176">
        <v>3071</v>
      </c>
      <c r="W11" s="176"/>
      <c r="X11" s="176">
        <v>49662</v>
      </c>
      <c r="Y11" s="176">
        <v>36919</v>
      </c>
      <c r="Z11" s="176">
        <v>12743</v>
      </c>
    </row>
    <row r="12" spans="1:26" ht="24.75" customHeight="1">
      <c r="A12" s="142"/>
      <c r="B12" s="248" t="s">
        <v>207</v>
      </c>
      <c r="C12" s="266"/>
      <c r="D12" s="176">
        <v>24621</v>
      </c>
      <c r="E12" s="176">
        <v>19292</v>
      </c>
      <c r="F12" s="176">
        <v>5329</v>
      </c>
      <c r="G12" s="176"/>
      <c r="H12" s="176">
        <v>23847</v>
      </c>
      <c r="I12" s="176">
        <v>18229</v>
      </c>
      <c r="J12" s="176">
        <v>5618</v>
      </c>
      <c r="K12" s="176"/>
      <c r="L12" s="176">
        <v>26482</v>
      </c>
      <c r="M12" s="176">
        <v>20203</v>
      </c>
      <c r="N12" s="176">
        <v>6279</v>
      </c>
      <c r="O12" s="176"/>
      <c r="P12" s="176">
        <v>4050</v>
      </c>
      <c r="Q12" s="176">
        <v>2992</v>
      </c>
      <c r="R12" s="176">
        <v>1058</v>
      </c>
      <c r="S12" s="176"/>
      <c r="T12" s="176">
        <v>5079</v>
      </c>
      <c r="U12" s="176">
        <v>3674</v>
      </c>
      <c r="V12" s="176">
        <v>1405</v>
      </c>
      <c r="W12" s="176"/>
      <c r="X12" s="176">
        <v>26853</v>
      </c>
      <c r="Y12" s="176">
        <v>20304</v>
      </c>
      <c r="Z12" s="176">
        <v>6549</v>
      </c>
    </row>
    <row r="13" spans="1:26" ht="24.75" customHeight="1">
      <c r="A13" s="142"/>
      <c r="B13" s="248" t="s">
        <v>208</v>
      </c>
      <c r="C13" s="266"/>
      <c r="D13" s="176">
        <v>14535</v>
      </c>
      <c r="E13" s="176">
        <v>11553</v>
      </c>
      <c r="F13" s="176">
        <v>2982</v>
      </c>
      <c r="G13" s="176"/>
      <c r="H13" s="176">
        <v>13255</v>
      </c>
      <c r="I13" s="176">
        <v>10328</v>
      </c>
      <c r="J13" s="176">
        <v>2927</v>
      </c>
      <c r="K13" s="176"/>
      <c r="L13" s="176">
        <v>14253</v>
      </c>
      <c r="M13" s="176">
        <v>11113</v>
      </c>
      <c r="N13" s="176">
        <v>3140</v>
      </c>
      <c r="O13" s="176"/>
      <c r="P13" s="176">
        <v>3581</v>
      </c>
      <c r="Q13" s="176">
        <v>2695</v>
      </c>
      <c r="R13" s="176">
        <v>886</v>
      </c>
      <c r="S13" s="176"/>
      <c r="T13" s="176">
        <v>4543</v>
      </c>
      <c r="U13" s="176">
        <v>3359</v>
      </c>
      <c r="V13" s="176">
        <v>1184</v>
      </c>
      <c r="W13" s="176"/>
      <c r="X13" s="176">
        <v>13291</v>
      </c>
      <c r="Y13" s="176">
        <v>10137</v>
      </c>
      <c r="Z13" s="176">
        <v>3154</v>
      </c>
    </row>
    <row r="14" spans="1:26" ht="24.75" customHeight="1">
      <c r="A14" s="142"/>
      <c r="B14" s="248" t="s">
        <v>215</v>
      </c>
      <c r="C14" s="266"/>
      <c r="D14" s="176">
        <v>7228</v>
      </c>
      <c r="E14" s="176">
        <v>5095</v>
      </c>
      <c r="F14" s="176">
        <v>2133</v>
      </c>
      <c r="G14" s="176"/>
      <c r="H14" s="176">
        <v>8028</v>
      </c>
      <c r="I14" s="176">
        <v>5596</v>
      </c>
      <c r="J14" s="176">
        <v>2432</v>
      </c>
      <c r="K14" s="176"/>
      <c r="L14" s="176">
        <v>7643</v>
      </c>
      <c r="M14" s="176">
        <v>5383</v>
      </c>
      <c r="N14" s="176">
        <v>2260</v>
      </c>
      <c r="O14" s="176"/>
      <c r="P14" s="176">
        <v>269</v>
      </c>
      <c r="Q14" s="176">
        <v>191</v>
      </c>
      <c r="R14" s="176">
        <v>78</v>
      </c>
      <c r="S14" s="176"/>
      <c r="T14" s="176">
        <v>154</v>
      </c>
      <c r="U14" s="176">
        <v>119</v>
      </c>
      <c r="V14" s="176">
        <v>35</v>
      </c>
      <c r="W14" s="176"/>
      <c r="X14" s="176">
        <v>9571</v>
      </c>
      <c r="Y14" s="176">
        <v>6494</v>
      </c>
      <c r="Z14" s="176">
        <v>3077</v>
      </c>
    </row>
    <row r="15" spans="1:26" ht="24.75" customHeight="1">
      <c r="A15" s="142"/>
      <c r="B15" s="248" t="s">
        <v>209</v>
      </c>
      <c r="C15" s="266"/>
      <c r="D15" s="176">
        <v>6670</v>
      </c>
      <c r="E15" s="176">
        <v>5906</v>
      </c>
      <c r="F15" s="176">
        <v>764</v>
      </c>
      <c r="G15" s="176"/>
      <c r="H15" s="176">
        <v>6834</v>
      </c>
      <c r="I15" s="176">
        <v>5882</v>
      </c>
      <c r="J15" s="176">
        <v>952</v>
      </c>
      <c r="K15" s="176"/>
      <c r="L15" s="176">
        <v>8387</v>
      </c>
      <c r="M15" s="176">
        <v>7277</v>
      </c>
      <c r="N15" s="176">
        <v>1110</v>
      </c>
      <c r="O15" s="176"/>
      <c r="P15" s="176">
        <v>2463</v>
      </c>
      <c r="Q15" s="176">
        <v>2214</v>
      </c>
      <c r="R15" s="176">
        <v>249</v>
      </c>
      <c r="S15" s="176"/>
      <c r="T15" s="176">
        <v>2674</v>
      </c>
      <c r="U15" s="176">
        <v>2393</v>
      </c>
      <c r="V15" s="176">
        <v>281</v>
      </c>
      <c r="W15" s="176"/>
      <c r="X15" s="176">
        <v>8842</v>
      </c>
      <c r="Y15" s="176">
        <v>7637</v>
      </c>
      <c r="Z15" s="176">
        <v>1205</v>
      </c>
    </row>
    <row r="16" spans="1:26" ht="24.75" customHeight="1">
      <c r="A16" s="142"/>
      <c r="B16" s="248" t="s">
        <v>214</v>
      </c>
      <c r="C16" s="266"/>
      <c r="D16" s="176">
        <v>1431</v>
      </c>
      <c r="E16" s="176">
        <v>1106</v>
      </c>
      <c r="F16" s="176">
        <v>325</v>
      </c>
      <c r="G16" s="176"/>
      <c r="H16" s="176">
        <v>1961</v>
      </c>
      <c r="I16" s="176">
        <v>1525</v>
      </c>
      <c r="J16" s="176">
        <v>436</v>
      </c>
      <c r="K16" s="176"/>
      <c r="L16" s="176">
        <v>2509</v>
      </c>
      <c r="M16" s="176">
        <v>1954</v>
      </c>
      <c r="N16" s="176">
        <v>555</v>
      </c>
      <c r="O16" s="176"/>
      <c r="P16" s="176">
        <v>303</v>
      </c>
      <c r="Q16" s="176">
        <v>261</v>
      </c>
      <c r="R16" s="176">
        <v>42</v>
      </c>
      <c r="S16" s="176"/>
      <c r="T16" s="176">
        <v>520</v>
      </c>
      <c r="U16" s="176">
        <v>411</v>
      </c>
      <c r="V16" s="176">
        <v>109</v>
      </c>
      <c r="W16" s="176"/>
      <c r="X16" s="176">
        <v>4768</v>
      </c>
      <c r="Y16" s="176">
        <v>3638</v>
      </c>
      <c r="Z16" s="176">
        <v>1130</v>
      </c>
    </row>
    <row r="17" spans="1:26" ht="24.75" customHeight="1">
      <c r="A17" s="142"/>
      <c r="B17" s="248" t="s">
        <v>210</v>
      </c>
      <c r="C17" s="266"/>
      <c r="D17" s="176">
        <v>4416</v>
      </c>
      <c r="E17" s="176">
        <v>3562</v>
      </c>
      <c r="F17" s="176">
        <v>854</v>
      </c>
      <c r="G17" s="176"/>
      <c r="H17" s="176">
        <v>4898</v>
      </c>
      <c r="I17" s="176">
        <v>3898</v>
      </c>
      <c r="J17" s="176">
        <v>1000</v>
      </c>
      <c r="K17" s="176"/>
      <c r="L17" s="176">
        <v>4666</v>
      </c>
      <c r="M17" s="176">
        <v>3706</v>
      </c>
      <c r="N17" s="176">
        <v>960</v>
      </c>
      <c r="O17" s="176"/>
      <c r="P17" s="176">
        <v>1990</v>
      </c>
      <c r="Q17" s="176">
        <v>1615</v>
      </c>
      <c r="R17" s="176">
        <v>375</v>
      </c>
      <c r="S17" s="176"/>
      <c r="T17" s="176">
        <v>2043</v>
      </c>
      <c r="U17" s="176">
        <v>1603</v>
      </c>
      <c r="V17" s="176">
        <v>440</v>
      </c>
      <c r="W17" s="176"/>
      <c r="X17" s="176">
        <v>3782</v>
      </c>
      <c r="Y17" s="176">
        <v>2977</v>
      </c>
      <c r="Z17" s="176">
        <v>805</v>
      </c>
    </row>
    <row r="18" spans="1:26" ht="24.75" customHeight="1">
      <c r="A18" s="142"/>
      <c r="B18" s="248" t="s">
        <v>211</v>
      </c>
      <c r="C18" s="266"/>
      <c r="D18" s="176">
        <v>2704</v>
      </c>
      <c r="E18" s="176">
        <v>2205</v>
      </c>
      <c r="F18" s="176">
        <v>499</v>
      </c>
      <c r="G18" s="176"/>
      <c r="H18" s="176">
        <v>2463</v>
      </c>
      <c r="I18" s="176">
        <v>2011</v>
      </c>
      <c r="J18" s="176">
        <v>452</v>
      </c>
      <c r="K18" s="176"/>
      <c r="L18" s="176">
        <v>3711</v>
      </c>
      <c r="M18" s="176">
        <v>2906</v>
      </c>
      <c r="N18" s="176">
        <v>805</v>
      </c>
      <c r="O18" s="176"/>
      <c r="P18" s="176">
        <v>1414</v>
      </c>
      <c r="Q18" s="176">
        <v>1163</v>
      </c>
      <c r="R18" s="176">
        <v>251</v>
      </c>
      <c r="S18" s="176"/>
      <c r="T18" s="176">
        <v>1097</v>
      </c>
      <c r="U18" s="176">
        <v>903</v>
      </c>
      <c r="V18" s="176">
        <v>194</v>
      </c>
      <c r="W18" s="176"/>
      <c r="X18" s="176">
        <v>2348</v>
      </c>
      <c r="Y18" s="176">
        <v>1893</v>
      </c>
      <c r="Z18" s="176">
        <v>455</v>
      </c>
    </row>
    <row r="19" spans="1:26" ht="24.75" customHeight="1">
      <c r="A19" s="142"/>
      <c r="B19" s="248" t="s">
        <v>212</v>
      </c>
      <c r="C19" s="266"/>
      <c r="D19" s="176">
        <v>1552</v>
      </c>
      <c r="E19" s="176">
        <v>1240</v>
      </c>
      <c r="F19" s="176">
        <v>312</v>
      </c>
      <c r="G19" s="176"/>
      <c r="H19" s="176">
        <v>1333</v>
      </c>
      <c r="I19" s="176">
        <v>1045</v>
      </c>
      <c r="J19" s="176">
        <v>288</v>
      </c>
      <c r="K19" s="176"/>
      <c r="L19" s="176">
        <v>1338</v>
      </c>
      <c r="M19" s="176">
        <v>1031</v>
      </c>
      <c r="N19" s="176">
        <v>307</v>
      </c>
      <c r="O19" s="176"/>
      <c r="P19" s="176">
        <v>960</v>
      </c>
      <c r="Q19" s="176">
        <v>677</v>
      </c>
      <c r="R19" s="176">
        <v>283</v>
      </c>
      <c r="S19" s="176"/>
      <c r="T19" s="176">
        <v>538</v>
      </c>
      <c r="U19" s="176">
        <v>412</v>
      </c>
      <c r="V19" s="176">
        <v>126</v>
      </c>
      <c r="W19" s="176"/>
      <c r="X19" s="176">
        <v>1245</v>
      </c>
      <c r="Y19" s="176">
        <v>979</v>
      </c>
      <c r="Z19" s="176">
        <v>266</v>
      </c>
    </row>
    <row r="20" spans="1:26" ht="24.75" customHeight="1">
      <c r="A20" s="142"/>
      <c r="B20" s="248" t="s">
        <v>213</v>
      </c>
      <c r="C20" s="266"/>
      <c r="D20" s="176">
        <v>862</v>
      </c>
      <c r="E20" s="176">
        <v>696</v>
      </c>
      <c r="F20" s="176">
        <v>166</v>
      </c>
      <c r="G20" s="176"/>
      <c r="H20" s="176">
        <v>962</v>
      </c>
      <c r="I20" s="176">
        <v>746</v>
      </c>
      <c r="J20" s="176">
        <v>216</v>
      </c>
      <c r="K20" s="176"/>
      <c r="L20" s="176">
        <v>894</v>
      </c>
      <c r="M20" s="176">
        <v>705</v>
      </c>
      <c r="N20" s="176">
        <v>189</v>
      </c>
      <c r="O20" s="176"/>
      <c r="P20" s="176">
        <v>788</v>
      </c>
      <c r="Q20" s="176">
        <v>634</v>
      </c>
      <c r="R20" s="176">
        <v>154</v>
      </c>
      <c r="S20" s="176"/>
      <c r="T20" s="176">
        <v>954</v>
      </c>
      <c r="U20" s="176">
        <v>766</v>
      </c>
      <c r="V20" s="176">
        <v>188</v>
      </c>
      <c r="W20" s="176"/>
      <c r="X20" s="176">
        <v>725</v>
      </c>
      <c r="Y20" s="176">
        <v>574</v>
      </c>
      <c r="Z20" s="176">
        <v>151</v>
      </c>
    </row>
    <row r="21" spans="1:26" ht="24.75" customHeight="1">
      <c r="A21" s="142"/>
      <c r="B21" s="248" t="s">
        <v>216</v>
      </c>
      <c r="C21" s="266"/>
      <c r="D21" s="176">
        <v>542</v>
      </c>
      <c r="E21" s="176">
        <v>389</v>
      </c>
      <c r="F21" s="176">
        <v>153</v>
      </c>
      <c r="G21" s="176"/>
      <c r="H21" s="176">
        <v>400</v>
      </c>
      <c r="I21" s="176">
        <v>249</v>
      </c>
      <c r="J21" s="176">
        <v>151</v>
      </c>
      <c r="K21" s="176"/>
      <c r="L21" s="176">
        <v>370</v>
      </c>
      <c r="M21" s="176">
        <v>242</v>
      </c>
      <c r="N21" s="176">
        <v>128</v>
      </c>
      <c r="O21" s="176"/>
      <c r="P21" s="176">
        <v>193</v>
      </c>
      <c r="Q21" s="176">
        <v>156</v>
      </c>
      <c r="R21" s="176">
        <v>37</v>
      </c>
      <c r="S21" s="176"/>
      <c r="T21" s="176">
        <v>260</v>
      </c>
      <c r="U21" s="176">
        <v>206</v>
      </c>
      <c r="V21" s="176">
        <v>54</v>
      </c>
      <c r="W21" s="176"/>
      <c r="X21" s="176">
        <v>336</v>
      </c>
      <c r="Y21" s="176">
        <v>190</v>
      </c>
      <c r="Z21" s="176">
        <v>146</v>
      </c>
    </row>
    <row r="22" spans="1:26" ht="24.75" customHeight="1" thickBot="1">
      <c r="A22" s="479"/>
      <c r="B22" s="580" t="s">
        <v>217</v>
      </c>
      <c r="C22" s="659"/>
      <c r="D22" s="607">
        <v>46444</v>
      </c>
      <c r="E22" s="607">
        <v>31550</v>
      </c>
      <c r="F22" s="607">
        <v>14894</v>
      </c>
      <c r="G22" s="607"/>
      <c r="H22" s="607">
        <v>21555</v>
      </c>
      <c r="I22" s="607">
        <v>14451</v>
      </c>
      <c r="J22" s="607">
        <v>7104</v>
      </c>
      <c r="K22" s="607"/>
      <c r="L22" s="607">
        <v>106002</v>
      </c>
      <c r="M22" s="607">
        <v>13177</v>
      </c>
      <c r="N22" s="607">
        <v>6501</v>
      </c>
      <c r="O22" s="607"/>
      <c r="P22" s="607">
        <v>242377</v>
      </c>
      <c r="Q22" s="607">
        <v>163438</v>
      </c>
      <c r="R22" s="607">
        <v>78939</v>
      </c>
      <c r="S22" s="607"/>
      <c r="T22" s="607">
        <v>233355</v>
      </c>
      <c r="U22" s="607">
        <v>147085</v>
      </c>
      <c r="V22" s="607">
        <v>76279</v>
      </c>
      <c r="W22" s="607"/>
      <c r="X22" s="607">
        <v>49041</v>
      </c>
      <c r="Y22" s="607">
        <v>30038</v>
      </c>
      <c r="Z22" s="607">
        <v>13421</v>
      </c>
    </row>
    <row r="23" spans="1:23" s="2" customFormat="1" ht="12">
      <c r="A23" s="798" t="s">
        <v>538</v>
      </c>
      <c r="B23" s="798"/>
      <c r="C23" s="798"/>
      <c r="D23" s="798"/>
      <c r="E23" s="798"/>
      <c r="F23" s="798"/>
      <c r="G23" s="798"/>
      <c r="H23" s="798"/>
      <c r="I23" s="798"/>
      <c r="J23" s="798"/>
      <c r="K23" s="798"/>
      <c r="L23" s="798"/>
      <c r="M23" s="798"/>
      <c r="N23" s="798"/>
      <c r="O23" s="798"/>
      <c r="P23" s="798"/>
      <c r="Q23" s="798"/>
      <c r="R23" s="798"/>
      <c r="S23" s="798"/>
      <c r="T23" s="798"/>
      <c r="U23" s="798"/>
      <c r="V23" s="798"/>
      <c r="W23" s="269"/>
    </row>
    <row r="24" spans="1:23" ht="12.75">
      <c r="A24" s="767" t="s">
        <v>536</v>
      </c>
      <c r="B24" s="767"/>
      <c r="C24" s="767"/>
      <c r="D24" s="767"/>
      <c r="E24" s="767"/>
      <c r="F24" s="767"/>
      <c r="G24" s="767"/>
      <c r="H24" s="767"/>
      <c r="I24" s="767"/>
      <c r="J24" s="767"/>
      <c r="K24" s="767"/>
      <c r="L24" s="767"/>
      <c r="M24" s="767"/>
      <c r="N24" s="767"/>
      <c r="O24" s="767"/>
      <c r="P24" s="767"/>
      <c r="Q24" s="767"/>
      <c r="R24" s="767"/>
      <c r="S24" s="767"/>
      <c r="T24" s="767"/>
      <c r="U24" s="767"/>
      <c r="V24" s="767"/>
      <c r="W24" s="767"/>
    </row>
    <row r="25" spans="1:26" ht="12.75">
      <c r="A25" s="141"/>
      <c r="B25" s="140"/>
      <c r="C25" s="140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314"/>
      <c r="Q25" s="141"/>
      <c r="R25" s="141"/>
      <c r="S25" s="141"/>
      <c r="T25" s="314"/>
      <c r="U25" s="141"/>
      <c r="V25" s="141"/>
      <c r="W25" s="141"/>
      <c r="X25" s="314"/>
      <c r="Y25" s="141"/>
      <c r="Z25" s="141"/>
    </row>
    <row r="28" ht="20.25">
      <c r="B28" s="54"/>
    </row>
    <row r="29" ht="20.25">
      <c r="B29" s="54"/>
    </row>
    <row r="30" ht="20.25">
      <c r="B30" s="54"/>
    </row>
    <row r="31" ht="20.25">
      <c r="B31" s="54"/>
    </row>
    <row r="32" ht="20.25">
      <c r="B32" s="54"/>
    </row>
    <row r="33" ht="20.25">
      <c r="B33" s="54"/>
    </row>
    <row r="34" ht="20.25">
      <c r="B34" s="54"/>
    </row>
    <row r="35" spans="2:9" ht="20.25">
      <c r="B35" s="55"/>
      <c r="D35" s="31"/>
      <c r="E35" s="31"/>
      <c r="H35" s="31"/>
      <c r="I35" s="31"/>
    </row>
    <row r="36" spans="2:9" ht="20.25">
      <c r="B36" s="56"/>
      <c r="D36" s="31"/>
      <c r="E36" s="31"/>
      <c r="H36" s="31"/>
      <c r="I36" s="31"/>
    </row>
    <row r="37" spans="2:9" ht="20.25">
      <c r="B37" s="56"/>
      <c r="D37" s="31"/>
      <c r="E37" s="31"/>
      <c r="H37" s="31"/>
      <c r="I37" s="31"/>
    </row>
    <row r="38" spans="2:9" ht="20.25">
      <c r="B38" s="56"/>
      <c r="D38" s="31"/>
      <c r="E38" s="31"/>
      <c r="H38" s="31"/>
      <c r="I38" s="31"/>
    </row>
    <row r="39" spans="2:9" ht="20.25">
      <c r="B39" s="55"/>
      <c r="D39" s="31"/>
      <c r="E39" s="31"/>
      <c r="H39" s="31"/>
      <c r="I39" s="31"/>
    </row>
    <row r="40" spans="2:9" ht="20.25">
      <c r="B40" s="56"/>
      <c r="D40" s="31"/>
      <c r="E40" s="31"/>
      <c r="H40" s="31"/>
      <c r="I40" s="31"/>
    </row>
    <row r="41" spans="2:9" ht="20.25">
      <c r="B41" s="56"/>
      <c r="D41" s="31"/>
      <c r="E41" s="31"/>
      <c r="H41" s="31"/>
      <c r="I41" s="31"/>
    </row>
    <row r="42" spans="2:9" ht="20.25">
      <c r="B42" s="56"/>
      <c r="D42" s="31"/>
      <c r="E42" s="31"/>
      <c r="H42" s="31"/>
      <c r="I42" s="31"/>
    </row>
    <row r="43" spans="2:9" ht="20.25">
      <c r="B43" s="54"/>
      <c r="D43" s="31"/>
      <c r="E43" s="31"/>
      <c r="H43" s="31"/>
      <c r="I43" s="31"/>
    </row>
    <row r="44" spans="2:9" ht="20.25">
      <c r="B44" s="56"/>
      <c r="D44" s="31"/>
      <c r="E44" s="31"/>
      <c r="H44" s="31"/>
      <c r="I44" s="31"/>
    </row>
    <row r="45" spans="2:9" ht="20.25">
      <c r="B45" s="56"/>
      <c r="D45" s="31"/>
      <c r="E45" s="31"/>
      <c r="H45" s="31"/>
      <c r="I45" s="31"/>
    </row>
    <row r="46" spans="2:9" ht="20.25">
      <c r="B46" s="56"/>
      <c r="D46" s="31"/>
      <c r="E46" s="31"/>
      <c r="H46" s="31"/>
      <c r="I46" s="31"/>
    </row>
    <row r="47" spans="4:9" ht="12.75">
      <c r="D47" s="31"/>
      <c r="E47" s="31"/>
      <c r="H47" s="31"/>
      <c r="I47" s="31"/>
    </row>
    <row r="48" spans="1:9" ht="12.75">
      <c r="A48" s="31"/>
      <c r="B48" s="31"/>
      <c r="C48" s="31"/>
      <c r="D48" s="31"/>
      <c r="E48" s="31"/>
      <c r="H48" s="31"/>
      <c r="I48" s="31"/>
    </row>
    <row r="49" spans="1:9" ht="17.25" customHeight="1">
      <c r="A49" s="52"/>
      <c r="B49" s="53"/>
      <c r="C49" s="52"/>
      <c r="D49" s="31"/>
      <c r="E49" s="31"/>
      <c r="H49" s="31"/>
      <c r="I49" s="31"/>
    </row>
    <row r="50" spans="1:9" ht="15.75">
      <c r="A50" s="52"/>
      <c r="B50" s="53"/>
      <c r="C50" s="52"/>
      <c r="D50" s="31"/>
      <c r="E50" s="31"/>
      <c r="H50" s="31"/>
      <c r="I50" s="31"/>
    </row>
    <row r="51" spans="1:9" ht="12.75">
      <c r="A51" s="31"/>
      <c r="B51" s="31"/>
      <c r="C51" s="31"/>
      <c r="D51" s="31"/>
      <c r="E51" s="31"/>
      <c r="H51" s="31"/>
      <c r="I51" s="31"/>
    </row>
    <row r="52" spans="1:9" ht="15.75">
      <c r="A52" s="52"/>
      <c r="B52" s="53"/>
      <c r="C52" s="52"/>
      <c r="D52" s="31"/>
      <c r="E52" s="31"/>
      <c r="H52" s="31"/>
      <c r="I52" s="31"/>
    </row>
    <row r="53" spans="1:9" ht="12.75">
      <c r="A53" s="31"/>
      <c r="B53" s="31"/>
      <c r="C53" s="31"/>
      <c r="D53" s="31"/>
      <c r="E53" s="31"/>
      <c r="H53" s="31"/>
      <c r="I53" s="31"/>
    </row>
    <row r="54" spans="1:9" ht="15.75">
      <c r="A54" s="52"/>
      <c r="B54" s="53"/>
      <c r="C54" s="52"/>
      <c r="D54" s="31"/>
      <c r="E54" s="31"/>
      <c r="H54" s="31"/>
      <c r="I54" s="31"/>
    </row>
    <row r="55" spans="1:9" ht="15.75">
      <c r="A55" s="52"/>
      <c r="B55" s="53"/>
      <c r="C55" s="52"/>
      <c r="D55" s="31"/>
      <c r="E55" s="31"/>
      <c r="H55" s="31"/>
      <c r="I55" s="31"/>
    </row>
    <row r="56" spans="1:9" ht="15.75">
      <c r="A56" s="52"/>
      <c r="B56" s="53"/>
      <c r="C56" s="52"/>
      <c r="D56" s="31"/>
      <c r="E56" s="31"/>
      <c r="H56" s="31"/>
      <c r="I56" s="31"/>
    </row>
    <row r="57" spans="1:9" ht="15.75">
      <c r="A57" s="52"/>
      <c r="B57" s="53"/>
      <c r="C57" s="52"/>
      <c r="D57" s="31"/>
      <c r="E57" s="31"/>
      <c r="H57" s="31"/>
      <c r="I57" s="31"/>
    </row>
    <row r="58" spans="1:9" ht="15.75">
      <c r="A58" s="52"/>
      <c r="B58" s="53"/>
      <c r="C58" s="52"/>
      <c r="D58" s="31"/>
      <c r="E58" s="31"/>
      <c r="H58" s="31"/>
      <c r="I58" s="31"/>
    </row>
    <row r="59" spans="1:9" ht="15.75">
      <c r="A59" s="52"/>
      <c r="B59" s="53"/>
      <c r="C59" s="52"/>
      <c r="D59" s="31"/>
      <c r="E59" s="31"/>
      <c r="H59" s="31"/>
      <c r="I59" s="31"/>
    </row>
    <row r="60" spans="1:9" ht="15.75">
      <c r="A60" s="52"/>
      <c r="B60" s="53"/>
      <c r="C60" s="52"/>
      <c r="D60" s="31"/>
      <c r="E60" s="31"/>
      <c r="H60" s="31"/>
      <c r="I60" s="31"/>
    </row>
    <row r="61" spans="1:9" ht="15.75">
      <c r="A61" s="52"/>
      <c r="B61" s="53"/>
      <c r="C61" s="52"/>
      <c r="D61" s="31"/>
      <c r="E61" s="31"/>
      <c r="H61" s="31"/>
      <c r="I61" s="31"/>
    </row>
    <row r="62" spans="1:9" ht="12.75">
      <c r="A62" s="31"/>
      <c r="B62" s="31"/>
      <c r="C62" s="31"/>
      <c r="D62" s="31"/>
      <c r="E62" s="31"/>
      <c r="H62" s="31"/>
      <c r="I62" s="31"/>
    </row>
    <row r="63" spans="1:9" ht="15.75">
      <c r="A63" s="52"/>
      <c r="B63" s="53"/>
      <c r="C63" s="52"/>
      <c r="D63" s="31"/>
      <c r="E63" s="31"/>
      <c r="H63" s="31"/>
      <c r="I63" s="31"/>
    </row>
    <row r="64" spans="1:9" ht="15.75">
      <c r="A64" s="52"/>
      <c r="B64" s="53"/>
      <c r="C64" s="52"/>
      <c r="D64" s="31"/>
      <c r="E64" s="31"/>
      <c r="H64" s="31"/>
      <c r="I64" s="31"/>
    </row>
    <row r="65" spans="1:9" ht="12.75">
      <c r="A65" s="31"/>
      <c r="B65" s="31"/>
      <c r="C65" s="31"/>
      <c r="D65" s="31"/>
      <c r="E65" s="31"/>
      <c r="H65" s="31"/>
      <c r="I65" s="31"/>
    </row>
    <row r="66" spans="1:9" ht="15.75">
      <c r="A66" s="52"/>
      <c r="B66" s="53"/>
      <c r="C66" s="52"/>
      <c r="D66" s="31"/>
      <c r="E66" s="31"/>
      <c r="H66" s="31"/>
      <c r="I66" s="31"/>
    </row>
    <row r="67" spans="1:9" ht="12.75">
      <c r="A67" s="31"/>
      <c r="B67" s="31"/>
      <c r="C67" s="31"/>
      <c r="D67" s="31"/>
      <c r="E67" s="31"/>
      <c r="H67" s="31"/>
      <c r="I67" s="31"/>
    </row>
    <row r="68" spans="1:9" ht="15.75">
      <c r="A68" s="52"/>
      <c r="B68" s="53"/>
      <c r="C68" s="52"/>
      <c r="D68" s="31"/>
      <c r="E68" s="31"/>
      <c r="H68" s="31"/>
      <c r="I68" s="31"/>
    </row>
    <row r="69" spans="1:9" ht="12.75">
      <c r="A69" s="31"/>
      <c r="B69" s="31"/>
      <c r="C69" s="31"/>
      <c r="D69" s="31"/>
      <c r="E69" s="31"/>
      <c r="H69" s="31"/>
      <c r="I69" s="31"/>
    </row>
    <row r="70" spans="1:9" ht="15.75">
      <c r="A70" s="52"/>
      <c r="B70" s="53"/>
      <c r="C70" s="52"/>
      <c r="D70" s="31"/>
      <c r="E70" s="31"/>
      <c r="H70" s="31"/>
      <c r="I70" s="31"/>
    </row>
    <row r="71" spans="1:9" ht="12.75">
      <c r="A71" s="31"/>
      <c r="B71" s="31"/>
      <c r="C71" s="31"/>
      <c r="D71" s="31"/>
      <c r="E71" s="31"/>
      <c r="H71" s="31"/>
      <c r="I71" s="31"/>
    </row>
    <row r="72" spans="1:9" ht="12.75">
      <c r="A72" s="31"/>
      <c r="B72" s="31"/>
      <c r="C72" s="31"/>
      <c r="D72" s="31"/>
      <c r="E72" s="31"/>
      <c r="H72" s="31"/>
      <c r="I72" s="31"/>
    </row>
    <row r="73" spans="1:9" ht="12.75">
      <c r="A73" s="31"/>
      <c r="B73" s="31"/>
      <c r="C73" s="31"/>
      <c r="D73" s="31"/>
      <c r="E73" s="31"/>
      <c r="H73" s="31"/>
      <c r="I73" s="31"/>
    </row>
  </sheetData>
  <sheetProtection/>
  <mergeCells count="11">
    <mergeCell ref="L5:N5"/>
    <mergeCell ref="P5:R5"/>
    <mergeCell ref="T5:V5"/>
    <mergeCell ref="X5:Z5"/>
    <mergeCell ref="A23:V23"/>
    <mergeCell ref="A24:W24"/>
    <mergeCell ref="A2:Z2"/>
    <mergeCell ref="A3:Z3"/>
    <mergeCell ref="A5:B6"/>
    <mergeCell ref="D5:F5"/>
    <mergeCell ref="H5:J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62" r:id="rId1"/>
  <colBreaks count="1" manualBreakCount="1">
    <brk id="22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showGridLines="0" zoomScale="95" zoomScaleNormal="95" zoomScalePageLayoutView="0" workbookViewId="0" topLeftCell="A1">
      <selection activeCell="J12" sqref="J12"/>
    </sheetView>
  </sheetViews>
  <sheetFormatPr defaultColWidth="11.421875" defaultRowHeight="12.75"/>
  <cols>
    <col min="1" max="1" width="2.57421875" style="1" customWidth="1"/>
    <col min="2" max="2" width="23.28125" style="1" customWidth="1"/>
    <col min="3" max="3" width="12.00390625" style="1" customWidth="1"/>
    <col min="4" max="4" width="18.421875" style="1" customWidth="1"/>
    <col min="5" max="5" width="4.8515625" style="1" customWidth="1"/>
    <col min="6" max="6" width="10.57421875" style="1" customWidth="1"/>
    <col min="7" max="7" width="3.421875" style="1" customWidth="1"/>
    <col min="8" max="8" width="25.140625" style="1" customWidth="1"/>
    <col min="9" max="16384" width="11.421875" style="1" customWidth="1"/>
  </cols>
  <sheetData>
    <row r="1" spans="1:12" ht="12.75" customHeight="1">
      <c r="A1" s="466" t="s">
        <v>612</v>
      </c>
      <c r="I1" s="138"/>
      <c r="J1" s="138"/>
      <c r="K1" s="138"/>
      <c r="L1" s="138"/>
    </row>
    <row r="2" spans="1:12" ht="12.75" customHeight="1">
      <c r="A2" s="720" t="s">
        <v>218</v>
      </c>
      <c r="B2" s="720"/>
      <c r="C2" s="720"/>
      <c r="D2" s="720"/>
      <c r="E2" s="720"/>
      <c r="F2" s="720"/>
      <c r="G2" s="720"/>
      <c r="H2" s="720"/>
      <c r="I2" s="138"/>
      <c r="J2" s="138"/>
      <c r="K2" s="138"/>
      <c r="L2" s="138"/>
    </row>
    <row r="3" spans="1:12" ht="15" customHeight="1">
      <c r="A3" s="700" t="s">
        <v>561</v>
      </c>
      <c r="B3" s="700"/>
      <c r="C3" s="700"/>
      <c r="D3" s="700"/>
      <c r="E3" s="700"/>
      <c r="F3" s="700"/>
      <c r="G3" s="700"/>
      <c r="H3" s="700"/>
      <c r="I3" s="138"/>
      <c r="J3" s="138"/>
      <c r="K3" s="138"/>
      <c r="L3" s="138"/>
    </row>
    <row r="4" spans="1:12" ht="12.75" customHeight="1" thickBot="1">
      <c r="A4" s="141"/>
      <c r="B4" s="141"/>
      <c r="C4" s="141"/>
      <c r="D4" s="141"/>
      <c r="E4" s="141"/>
      <c r="F4" s="141"/>
      <c r="G4" s="141"/>
      <c r="H4" s="141"/>
      <c r="I4" s="138"/>
      <c r="J4" s="138"/>
      <c r="K4" s="138"/>
      <c r="L4" s="138"/>
    </row>
    <row r="5" spans="1:12" ht="24" customHeight="1">
      <c r="A5" s="802" t="s">
        <v>436</v>
      </c>
      <c r="B5" s="802"/>
      <c r="C5" s="556"/>
      <c r="D5" s="743" t="s">
        <v>463</v>
      </c>
      <c r="E5" s="555"/>
      <c r="F5" s="707" t="s">
        <v>219</v>
      </c>
      <c r="G5" s="707"/>
      <c r="H5" s="707"/>
      <c r="I5" s="138"/>
      <c r="J5" s="138"/>
      <c r="K5" s="138"/>
      <c r="L5" s="138"/>
    </row>
    <row r="6" spans="1:12" ht="30" customHeight="1">
      <c r="A6" s="803"/>
      <c r="B6" s="803"/>
      <c r="C6" s="557"/>
      <c r="D6" s="764"/>
      <c r="E6" s="476"/>
      <c r="F6" s="557" t="s">
        <v>6</v>
      </c>
      <c r="G6" s="660"/>
      <c r="H6" s="476" t="s">
        <v>220</v>
      </c>
      <c r="I6" s="138"/>
      <c r="J6" s="138"/>
      <c r="K6" s="138"/>
      <c r="L6" s="138"/>
    </row>
    <row r="7" spans="1:12" ht="22.5" customHeight="1">
      <c r="A7" s="266"/>
      <c r="B7" s="167" t="s">
        <v>464</v>
      </c>
      <c r="C7" s="167"/>
      <c r="D7" s="348">
        <f>SUM(D9:D43)</f>
        <v>14848360.833333336</v>
      </c>
      <c r="E7" s="348"/>
      <c r="F7" s="348">
        <f>SUM(F9:F43)</f>
        <v>19377</v>
      </c>
      <c r="G7" s="348"/>
      <c r="H7" s="405">
        <f>F7/D7*1000</f>
        <v>1.3049925320039533</v>
      </c>
      <c r="I7" s="406"/>
      <c r="J7" s="138"/>
      <c r="K7" s="138"/>
      <c r="L7" s="138"/>
    </row>
    <row r="8" spans="1:12" ht="11.25" customHeight="1">
      <c r="A8" s="142"/>
      <c r="B8" s="142"/>
      <c r="C8" s="142"/>
      <c r="D8" s="342"/>
      <c r="E8" s="342"/>
      <c r="F8" s="342"/>
      <c r="G8" s="342"/>
      <c r="H8" s="315"/>
      <c r="I8" s="406"/>
      <c r="J8" s="138"/>
      <c r="K8" s="138"/>
      <c r="L8" s="138"/>
    </row>
    <row r="9" spans="1:12" ht="12.75">
      <c r="A9" s="142"/>
      <c r="B9" s="296" t="s">
        <v>10</v>
      </c>
      <c r="C9" s="296"/>
      <c r="D9" s="348">
        <v>190563.58333333334</v>
      </c>
      <c r="E9" s="348"/>
      <c r="F9" s="348">
        <v>272</v>
      </c>
      <c r="G9" s="348"/>
      <c r="H9" s="405">
        <f aca="true" t="shared" si="0" ref="H9:H43">F9/D9*1000</f>
        <v>1.4273451162188648</v>
      </c>
      <c r="I9" s="406"/>
      <c r="J9" s="138"/>
      <c r="K9" s="138"/>
      <c r="L9" s="138"/>
    </row>
    <row r="10" spans="1:12" ht="12.75">
      <c r="A10" s="142"/>
      <c r="B10" s="296" t="s">
        <v>11</v>
      </c>
      <c r="C10" s="296"/>
      <c r="D10" s="348">
        <v>652701.3333333334</v>
      </c>
      <c r="E10" s="348"/>
      <c r="F10" s="348">
        <v>1183</v>
      </c>
      <c r="G10" s="348"/>
      <c r="H10" s="405">
        <f t="shared" si="0"/>
        <v>1.8124675706704034</v>
      </c>
      <c r="I10" s="406"/>
      <c r="J10" s="138"/>
      <c r="K10" s="138"/>
      <c r="L10" s="138"/>
    </row>
    <row r="11" spans="1:12" ht="12.75">
      <c r="A11" s="142"/>
      <c r="B11" s="296" t="s">
        <v>12</v>
      </c>
      <c r="C11" s="296"/>
      <c r="D11" s="348">
        <v>119026.75</v>
      </c>
      <c r="E11" s="348"/>
      <c r="F11" s="348">
        <v>203</v>
      </c>
      <c r="G11" s="348"/>
      <c r="H11" s="405">
        <f t="shared" si="0"/>
        <v>1.705498973970137</v>
      </c>
      <c r="I11" s="406"/>
      <c r="J11" s="138"/>
      <c r="K11" s="138"/>
      <c r="L11" s="138"/>
    </row>
    <row r="12" spans="1:12" ht="12.75">
      <c r="A12" s="142"/>
      <c r="B12" s="296" t="s">
        <v>13</v>
      </c>
      <c r="C12" s="296"/>
      <c r="D12" s="348">
        <v>130702.91666666667</v>
      </c>
      <c r="E12" s="348"/>
      <c r="F12" s="348">
        <v>147</v>
      </c>
      <c r="G12" s="348"/>
      <c r="H12" s="405">
        <f t="shared" si="0"/>
        <v>1.124687985157179</v>
      </c>
      <c r="I12" s="406"/>
      <c r="J12" s="138"/>
      <c r="K12" s="138"/>
      <c r="L12" s="138"/>
    </row>
    <row r="13" spans="1:12" ht="12.75">
      <c r="A13" s="142"/>
      <c r="B13" s="296" t="s">
        <v>74</v>
      </c>
      <c r="C13" s="296"/>
      <c r="D13" s="348">
        <v>585607</v>
      </c>
      <c r="E13" s="348"/>
      <c r="F13" s="348">
        <v>1171</v>
      </c>
      <c r="G13" s="348"/>
      <c r="H13" s="405">
        <f t="shared" si="0"/>
        <v>1.9996345672097497</v>
      </c>
      <c r="I13" s="406"/>
      <c r="J13" s="138"/>
      <c r="K13" s="138"/>
      <c r="L13" s="138"/>
    </row>
    <row r="14" spans="1:12" ht="12.75">
      <c r="A14" s="142"/>
      <c r="B14" s="296" t="s">
        <v>15</v>
      </c>
      <c r="C14" s="296"/>
      <c r="D14" s="348">
        <v>109410.5</v>
      </c>
      <c r="E14" s="348"/>
      <c r="F14" s="348">
        <v>103</v>
      </c>
      <c r="G14" s="348"/>
      <c r="H14" s="405">
        <f t="shared" si="0"/>
        <v>0.9414087313374859</v>
      </c>
      <c r="I14" s="406"/>
      <c r="J14" s="138"/>
      <c r="K14" s="138"/>
      <c r="L14" s="138"/>
    </row>
    <row r="15" spans="1:12" ht="12.75">
      <c r="A15" s="142"/>
      <c r="B15" s="296" t="s">
        <v>16</v>
      </c>
      <c r="C15" s="296"/>
      <c r="D15" s="348">
        <v>173113.75</v>
      </c>
      <c r="E15" s="348"/>
      <c r="F15" s="348">
        <v>155</v>
      </c>
      <c r="G15" s="348"/>
      <c r="H15" s="405">
        <f t="shared" si="0"/>
        <v>0.8953650417716674</v>
      </c>
      <c r="I15" s="406"/>
      <c r="J15" s="138"/>
      <c r="K15" s="138"/>
      <c r="L15" s="138"/>
    </row>
    <row r="16" spans="1:12" ht="12.75">
      <c r="A16" s="142"/>
      <c r="B16" s="296" t="s">
        <v>17</v>
      </c>
      <c r="C16" s="296"/>
      <c r="D16" s="348">
        <v>656742.4166666666</v>
      </c>
      <c r="E16" s="348"/>
      <c r="F16" s="348">
        <v>1168</v>
      </c>
      <c r="G16" s="348"/>
      <c r="H16" s="405">
        <f t="shared" si="0"/>
        <v>1.7784750464698933</v>
      </c>
      <c r="I16" s="406"/>
      <c r="J16" s="138"/>
      <c r="K16" s="138"/>
      <c r="L16" s="138"/>
    </row>
    <row r="17" spans="1:12" ht="12.75">
      <c r="A17" s="142"/>
      <c r="B17" s="296" t="s">
        <v>75</v>
      </c>
      <c r="C17" s="296"/>
      <c r="D17" s="348">
        <v>881695</v>
      </c>
      <c r="E17" s="348"/>
      <c r="F17" s="348">
        <v>1045</v>
      </c>
      <c r="G17" s="348"/>
      <c r="H17" s="405">
        <f t="shared" si="0"/>
        <v>1.1852171102251914</v>
      </c>
      <c r="I17" s="406"/>
      <c r="J17" s="138"/>
      <c r="K17" s="138"/>
      <c r="L17" s="138"/>
    </row>
    <row r="18" spans="1:12" ht="12.75">
      <c r="A18" s="142"/>
      <c r="B18" s="296" t="s">
        <v>76</v>
      </c>
      <c r="C18" s="296"/>
      <c r="D18" s="348">
        <v>1103479</v>
      </c>
      <c r="E18" s="348"/>
      <c r="F18" s="348">
        <v>845</v>
      </c>
      <c r="G18" s="348"/>
      <c r="H18" s="405">
        <f t="shared" si="0"/>
        <v>0.7657599283719944</v>
      </c>
      <c r="I18" s="406"/>
      <c r="J18" s="138"/>
      <c r="K18" s="138"/>
      <c r="L18" s="138"/>
    </row>
    <row r="19" spans="1:12" ht="12.75">
      <c r="A19" s="142"/>
      <c r="B19" s="296" t="s">
        <v>20</v>
      </c>
      <c r="C19" s="296"/>
      <c r="D19" s="348">
        <v>190977.16666666666</v>
      </c>
      <c r="E19" s="348"/>
      <c r="F19" s="348">
        <v>250</v>
      </c>
      <c r="G19" s="348"/>
      <c r="H19" s="405">
        <f t="shared" si="0"/>
        <v>1.3090570164147022</v>
      </c>
      <c r="I19" s="406"/>
      <c r="J19" s="138"/>
      <c r="K19" s="138"/>
      <c r="L19" s="138"/>
    </row>
    <row r="20" spans="1:12" ht="12.75">
      <c r="A20" s="142"/>
      <c r="B20" s="296" t="s">
        <v>21</v>
      </c>
      <c r="C20" s="296"/>
      <c r="D20" s="348">
        <v>655475.5833333334</v>
      </c>
      <c r="E20" s="348"/>
      <c r="F20" s="348">
        <v>875</v>
      </c>
      <c r="G20" s="348"/>
      <c r="H20" s="405">
        <f t="shared" si="0"/>
        <v>1.3349086102495298</v>
      </c>
      <c r="I20" s="406"/>
      <c r="J20" s="138"/>
      <c r="K20" s="138"/>
      <c r="L20" s="138"/>
    </row>
    <row r="21" spans="1:12" ht="12.75">
      <c r="A21" s="142"/>
      <c r="B21" s="296" t="s">
        <v>22</v>
      </c>
      <c r="C21" s="296"/>
      <c r="D21" s="348">
        <v>143815.16666666666</v>
      </c>
      <c r="E21" s="348"/>
      <c r="F21" s="348">
        <v>191</v>
      </c>
      <c r="G21" s="348"/>
      <c r="H21" s="405">
        <f t="shared" si="0"/>
        <v>1.3280935830829155</v>
      </c>
      <c r="I21" s="406"/>
      <c r="J21" s="138"/>
      <c r="K21" s="138"/>
      <c r="L21" s="138"/>
    </row>
    <row r="22" spans="1:12" ht="12.75">
      <c r="A22" s="142"/>
      <c r="B22" s="296" t="s">
        <v>23</v>
      </c>
      <c r="C22" s="296"/>
      <c r="D22" s="348">
        <v>177066.91666666666</v>
      </c>
      <c r="E22" s="348"/>
      <c r="F22" s="348">
        <v>225</v>
      </c>
      <c r="G22" s="348"/>
      <c r="H22" s="405">
        <f t="shared" si="0"/>
        <v>1.2707060372185093</v>
      </c>
      <c r="I22" s="406"/>
      <c r="J22" s="138"/>
      <c r="K22" s="138"/>
      <c r="L22" s="138"/>
    </row>
    <row r="23" spans="1:12" ht="12.75">
      <c r="A23" s="142"/>
      <c r="B23" s="296" t="s">
        <v>24</v>
      </c>
      <c r="C23" s="296"/>
      <c r="D23" s="348">
        <v>1164829.6666666667</v>
      </c>
      <c r="E23" s="348"/>
      <c r="F23" s="348">
        <v>1820</v>
      </c>
      <c r="G23" s="348"/>
      <c r="H23" s="405">
        <f t="shared" si="0"/>
        <v>1.5624602051973835</v>
      </c>
      <c r="I23" s="406"/>
      <c r="J23" s="138"/>
      <c r="K23" s="138"/>
      <c r="L23" s="138"/>
    </row>
    <row r="24" spans="1:12" ht="12.75">
      <c r="A24" s="142"/>
      <c r="B24" s="296" t="s">
        <v>77</v>
      </c>
      <c r="C24" s="296"/>
      <c r="D24" s="348">
        <v>1156387</v>
      </c>
      <c r="E24" s="348"/>
      <c r="F24" s="348">
        <v>1400</v>
      </c>
      <c r="G24" s="348"/>
      <c r="H24" s="405">
        <f t="shared" si="0"/>
        <v>1.2106673630886546</v>
      </c>
      <c r="I24" s="406"/>
      <c r="J24" s="138"/>
      <c r="K24" s="138"/>
      <c r="L24" s="138"/>
    </row>
    <row r="25" spans="1:12" ht="12.75">
      <c r="A25" s="142"/>
      <c r="B25" s="296" t="s">
        <v>78</v>
      </c>
      <c r="C25" s="296"/>
      <c r="D25" s="348">
        <v>706983</v>
      </c>
      <c r="E25" s="348"/>
      <c r="F25" s="348">
        <v>558</v>
      </c>
      <c r="G25" s="348"/>
      <c r="H25" s="405">
        <f t="shared" si="0"/>
        <v>0.7892693317943996</v>
      </c>
      <c r="I25" s="406"/>
      <c r="J25" s="138"/>
      <c r="K25" s="138"/>
      <c r="L25" s="138"/>
    </row>
    <row r="26" spans="1:12" ht="12.75">
      <c r="A26" s="142"/>
      <c r="B26" s="296" t="s">
        <v>27</v>
      </c>
      <c r="C26" s="296"/>
      <c r="D26" s="348">
        <v>346014.1666666667</v>
      </c>
      <c r="E26" s="348"/>
      <c r="F26" s="348">
        <v>558</v>
      </c>
      <c r="G26" s="348"/>
      <c r="H26" s="405">
        <f t="shared" si="0"/>
        <v>1.612650734435247</v>
      </c>
      <c r="I26" s="406"/>
      <c r="J26" s="138"/>
      <c r="K26" s="138"/>
      <c r="L26" s="138"/>
    </row>
    <row r="27" spans="1:12" ht="12.75">
      <c r="A27" s="142"/>
      <c r="B27" s="296" t="s">
        <v>28</v>
      </c>
      <c r="C27" s="296"/>
      <c r="D27" s="348">
        <v>182600.16666666666</v>
      </c>
      <c r="E27" s="348"/>
      <c r="F27" s="348">
        <v>270</v>
      </c>
      <c r="G27" s="348"/>
      <c r="H27" s="405">
        <f t="shared" si="0"/>
        <v>1.4786404904705273</v>
      </c>
      <c r="I27" s="406"/>
      <c r="J27" s="138"/>
      <c r="K27" s="138"/>
      <c r="L27" s="138"/>
    </row>
    <row r="28" spans="1:12" ht="12.75">
      <c r="A28" s="142"/>
      <c r="B28" s="296" t="s">
        <v>29</v>
      </c>
      <c r="C28" s="296"/>
      <c r="D28" s="348">
        <v>113618.08333333333</v>
      </c>
      <c r="E28" s="348"/>
      <c r="F28" s="348">
        <v>161</v>
      </c>
      <c r="G28" s="348"/>
      <c r="H28" s="405">
        <f t="shared" si="0"/>
        <v>1.4170279525633025</v>
      </c>
      <c r="I28" s="406"/>
      <c r="J28" s="138"/>
      <c r="K28" s="138"/>
      <c r="L28" s="138"/>
    </row>
    <row r="29" spans="1:12" ht="12.75">
      <c r="A29" s="142"/>
      <c r="B29" s="296" t="s">
        <v>30</v>
      </c>
      <c r="C29" s="296"/>
      <c r="D29" s="348">
        <v>1226021.4166666667</v>
      </c>
      <c r="E29" s="348"/>
      <c r="F29" s="348">
        <v>1255</v>
      </c>
      <c r="G29" s="348"/>
      <c r="H29" s="405">
        <f t="shared" si="0"/>
        <v>1.0236362782406532</v>
      </c>
      <c r="I29" s="406"/>
      <c r="J29" s="138"/>
      <c r="K29" s="138"/>
      <c r="L29" s="138"/>
    </row>
    <row r="30" spans="1:12" ht="12.75">
      <c r="A30" s="142"/>
      <c r="B30" s="296" t="s">
        <v>31</v>
      </c>
      <c r="C30" s="296"/>
      <c r="D30" s="348">
        <v>142178.16666666666</v>
      </c>
      <c r="E30" s="348"/>
      <c r="F30" s="348">
        <v>110</v>
      </c>
      <c r="G30" s="348"/>
      <c r="H30" s="405">
        <f t="shared" si="0"/>
        <v>0.7736771585885784</v>
      </c>
      <c r="I30" s="406"/>
      <c r="J30" s="138"/>
      <c r="K30" s="138"/>
      <c r="L30" s="138"/>
    </row>
    <row r="31" spans="1:12" ht="12.75">
      <c r="A31" s="142"/>
      <c r="B31" s="296" t="s">
        <v>32</v>
      </c>
      <c r="C31" s="296"/>
      <c r="D31" s="348">
        <v>454781.0833333333</v>
      </c>
      <c r="E31" s="348"/>
      <c r="F31" s="348">
        <v>733</v>
      </c>
      <c r="G31" s="348"/>
      <c r="H31" s="405">
        <f t="shared" si="0"/>
        <v>1.6117644881520836</v>
      </c>
      <c r="I31" s="406"/>
      <c r="J31" s="138"/>
      <c r="K31" s="138"/>
      <c r="L31" s="138"/>
    </row>
    <row r="32" spans="1:12" ht="12.75">
      <c r="A32" s="142"/>
      <c r="B32" s="296" t="s">
        <v>33</v>
      </c>
      <c r="C32" s="296"/>
      <c r="D32" s="348">
        <v>367403</v>
      </c>
      <c r="E32" s="348"/>
      <c r="F32" s="348">
        <v>330</v>
      </c>
      <c r="G32" s="348"/>
      <c r="H32" s="405">
        <f t="shared" si="0"/>
        <v>0.8981962586043118</v>
      </c>
      <c r="I32" s="406"/>
      <c r="J32" s="138"/>
      <c r="K32" s="138"/>
      <c r="L32" s="138"/>
    </row>
    <row r="33" spans="1:12" ht="12.75">
      <c r="A33" s="142"/>
      <c r="B33" s="296" t="s">
        <v>34</v>
      </c>
      <c r="C33" s="296"/>
      <c r="D33" s="348">
        <v>270738</v>
      </c>
      <c r="E33" s="348"/>
      <c r="F33" s="348">
        <v>270</v>
      </c>
      <c r="G33" s="348"/>
      <c r="H33" s="405">
        <f t="shared" si="0"/>
        <v>0.997274117412406</v>
      </c>
      <c r="I33" s="406"/>
      <c r="J33" s="138"/>
      <c r="K33" s="138"/>
      <c r="L33" s="138"/>
    </row>
    <row r="34" spans="1:12" ht="12.75">
      <c r="A34" s="142"/>
      <c r="B34" s="296" t="s">
        <v>35</v>
      </c>
      <c r="C34" s="296"/>
      <c r="D34" s="348">
        <v>287014.5</v>
      </c>
      <c r="E34" s="348"/>
      <c r="F34" s="348">
        <v>426</v>
      </c>
      <c r="G34" s="348"/>
      <c r="H34" s="405">
        <f t="shared" si="0"/>
        <v>1.484245569474713</v>
      </c>
      <c r="I34" s="406"/>
      <c r="J34" s="138"/>
      <c r="K34" s="138"/>
      <c r="L34" s="138"/>
    </row>
    <row r="35" spans="1:12" ht="12.75">
      <c r="A35" s="142"/>
      <c r="B35" s="296" t="s">
        <v>36</v>
      </c>
      <c r="C35" s="296"/>
      <c r="D35" s="348">
        <v>406617.8333333333</v>
      </c>
      <c r="E35" s="348"/>
      <c r="F35" s="348">
        <v>564</v>
      </c>
      <c r="G35" s="348"/>
      <c r="H35" s="405">
        <f t="shared" si="0"/>
        <v>1.3870518058111079</v>
      </c>
      <c r="I35" s="406"/>
      <c r="J35" s="138"/>
      <c r="K35" s="138"/>
      <c r="L35" s="138"/>
    </row>
    <row r="36" spans="1:12" ht="12.75">
      <c r="A36" s="142"/>
      <c r="B36" s="296" t="s">
        <v>37</v>
      </c>
      <c r="C36" s="296"/>
      <c r="D36" s="348">
        <v>461049.5833333333</v>
      </c>
      <c r="E36" s="348"/>
      <c r="F36" s="348">
        <v>761</v>
      </c>
      <c r="G36" s="348"/>
      <c r="H36" s="405">
        <f t="shared" si="0"/>
        <v>1.6505816890627274</v>
      </c>
      <c r="I36" s="406"/>
      <c r="J36" s="138"/>
      <c r="K36" s="138"/>
      <c r="L36" s="138"/>
    </row>
    <row r="37" spans="1:12" ht="12.75">
      <c r="A37" s="142"/>
      <c r="B37" s="296" t="s">
        <v>38</v>
      </c>
      <c r="C37" s="296"/>
      <c r="D37" s="348">
        <v>166040.25</v>
      </c>
      <c r="E37" s="348"/>
      <c r="F37" s="348">
        <v>126</v>
      </c>
      <c r="G37" s="348"/>
      <c r="H37" s="405">
        <f t="shared" si="0"/>
        <v>0.7588521457899515</v>
      </c>
      <c r="I37" s="406"/>
      <c r="J37" s="138"/>
      <c r="K37" s="138"/>
      <c r="L37" s="138"/>
    </row>
    <row r="38" spans="1:12" ht="12.75">
      <c r="A38" s="142"/>
      <c r="B38" s="296" t="s">
        <v>39</v>
      </c>
      <c r="C38" s="296"/>
      <c r="D38" s="348">
        <v>557136.8333333334</v>
      </c>
      <c r="E38" s="348"/>
      <c r="F38" s="348">
        <v>910</v>
      </c>
      <c r="G38" s="348"/>
      <c r="H38" s="405">
        <f t="shared" si="0"/>
        <v>1.6333509930684291</v>
      </c>
      <c r="I38" s="406"/>
      <c r="J38" s="138"/>
      <c r="K38" s="138"/>
      <c r="L38" s="138"/>
    </row>
    <row r="39" spans="1:12" ht="12.75">
      <c r="A39" s="142"/>
      <c r="B39" s="296" t="s">
        <v>40</v>
      </c>
      <c r="C39" s="296"/>
      <c r="D39" s="348">
        <v>104334</v>
      </c>
      <c r="E39" s="348"/>
      <c r="F39" s="348">
        <v>134</v>
      </c>
      <c r="G39" s="348"/>
      <c r="H39" s="405">
        <f t="shared" si="0"/>
        <v>1.2843368412981386</v>
      </c>
      <c r="I39" s="406"/>
      <c r="J39" s="138"/>
      <c r="K39" s="138"/>
      <c r="L39" s="138"/>
    </row>
    <row r="40" spans="1:12" ht="12.75">
      <c r="A40" s="142"/>
      <c r="B40" s="296" t="s">
        <v>41</v>
      </c>
      <c r="C40" s="296"/>
      <c r="D40" s="348">
        <v>346984.0833333333</v>
      </c>
      <c r="E40" s="348"/>
      <c r="F40" s="348">
        <v>461</v>
      </c>
      <c r="G40" s="348"/>
      <c r="H40" s="405">
        <f t="shared" si="0"/>
        <v>1.3285912009892864</v>
      </c>
      <c r="I40" s="406"/>
      <c r="J40" s="138"/>
      <c r="K40" s="138"/>
      <c r="L40" s="138"/>
    </row>
    <row r="41" spans="1:12" ht="12.75">
      <c r="A41" s="142"/>
      <c r="B41" s="296" t="s">
        <v>42</v>
      </c>
      <c r="C41" s="296"/>
      <c r="D41" s="348">
        <v>240217.58333333334</v>
      </c>
      <c r="E41" s="348"/>
      <c r="F41" s="348">
        <v>331</v>
      </c>
      <c r="G41" s="348"/>
      <c r="H41" s="405">
        <f t="shared" si="0"/>
        <v>1.3779174505335614</v>
      </c>
      <c r="I41" s="406"/>
      <c r="J41" s="138"/>
      <c r="K41" s="138"/>
      <c r="L41" s="138"/>
    </row>
    <row r="42" spans="1:12" ht="12.75">
      <c r="A42" s="142"/>
      <c r="B42" s="296" t="s">
        <v>43</v>
      </c>
      <c r="C42" s="296"/>
      <c r="D42" s="348">
        <v>238570.75</v>
      </c>
      <c r="E42" s="348"/>
      <c r="F42" s="348">
        <v>248</v>
      </c>
      <c r="G42" s="348"/>
      <c r="H42" s="405">
        <f t="shared" si="0"/>
        <v>1.0395239148135302</v>
      </c>
      <c r="I42" s="406"/>
      <c r="J42" s="138"/>
      <c r="K42" s="138"/>
      <c r="L42" s="138"/>
    </row>
    <row r="43" spans="1:12" ht="13.5" thickBot="1">
      <c r="A43" s="479"/>
      <c r="B43" s="627" t="s">
        <v>44</v>
      </c>
      <c r="C43" s="627"/>
      <c r="D43" s="508">
        <v>138464.58333333334</v>
      </c>
      <c r="E43" s="508"/>
      <c r="F43" s="508">
        <v>118</v>
      </c>
      <c r="G43" s="508"/>
      <c r="H43" s="661">
        <f t="shared" si="0"/>
        <v>0.8522034816363991</v>
      </c>
      <c r="I43" s="406"/>
      <c r="J43" s="138"/>
      <c r="K43" s="138"/>
      <c r="L43" s="138"/>
    </row>
    <row r="44" spans="1:12" ht="12.75" customHeight="1">
      <c r="A44" s="801" t="s">
        <v>546</v>
      </c>
      <c r="B44" s="801"/>
      <c r="C44" s="801"/>
      <c r="D44" s="801"/>
      <c r="E44" s="801"/>
      <c r="F44" s="801"/>
      <c r="G44" s="801"/>
      <c r="H44" s="801"/>
      <c r="I44" s="138"/>
      <c r="K44" s="138"/>
      <c r="L44" s="138"/>
    </row>
    <row r="45" spans="1:12" ht="12.75" customHeight="1">
      <c r="A45" s="269" t="s">
        <v>535</v>
      </c>
      <c r="B45" s="15"/>
      <c r="C45" s="591"/>
      <c r="D45" s="591"/>
      <c r="E45" s="591"/>
      <c r="F45" s="591"/>
      <c r="G45" s="591"/>
      <c r="H45" s="591"/>
      <c r="I45" s="381"/>
      <c r="K45" s="382"/>
      <c r="L45" s="381"/>
    </row>
    <row r="46" spans="1:12" s="21" customFormat="1" ht="25.5" customHeight="1">
      <c r="A46" s="800" t="s">
        <v>45</v>
      </c>
      <c r="B46" s="800"/>
      <c r="C46" s="800"/>
      <c r="D46" s="800"/>
      <c r="E46" s="800"/>
      <c r="F46" s="800"/>
      <c r="G46" s="800"/>
      <c r="H46" s="800"/>
      <c r="I46" s="387"/>
      <c r="J46" s="388"/>
      <c r="K46" s="382"/>
      <c r="L46" s="387"/>
    </row>
    <row r="47" spans="1:12" ht="12.75">
      <c r="A47" s="2"/>
      <c r="C47" s="2"/>
      <c r="D47" s="2"/>
      <c r="E47" s="2"/>
      <c r="F47" s="2"/>
      <c r="G47" s="2"/>
      <c r="H47" s="2"/>
      <c r="I47" s="381"/>
      <c r="K47" s="382"/>
      <c r="L47" s="381"/>
    </row>
    <row r="48" spans="9:12" ht="12.75">
      <c r="I48" s="381"/>
      <c r="K48" s="382"/>
      <c r="L48" s="381"/>
    </row>
    <row r="49" spans="9:12" ht="17.25" customHeight="1">
      <c r="I49" s="381"/>
      <c r="K49" s="382"/>
      <c r="L49" s="381"/>
    </row>
    <row r="51" ht="12.75">
      <c r="K51" s="381"/>
    </row>
    <row r="53" ht="12.75">
      <c r="H53" s="141"/>
    </row>
  </sheetData>
  <sheetProtection/>
  <mergeCells count="7">
    <mergeCell ref="A46:H46"/>
    <mergeCell ref="A44:H44"/>
    <mergeCell ref="A2:H2"/>
    <mergeCell ref="A3:H3"/>
    <mergeCell ref="A5:B6"/>
    <mergeCell ref="D5:D6"/>
    <mergeCell ref="F5:H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3"/>
  <sheetViews>
    <sheetView showGridLines="0" zoomScale="95" zoomScaleNormal="95" zoomScaleSheetLayoutView="44" zoomScalePageLayoutView="0" workbookViewId="0" topLeftCell="A1">
      <selection activeCell="A1" sqref="A1"/>
    </sheetView>
  </sheetViews>
  <sheetFormatPr defaultColWidth="11.421875" defaultRowHeight="12.75"/>
  <cols>
    <col min="1" max="1" width="20.140625" style="1" customWidth="1"/>
    <col min="2" max="2" width="4.140625" style="1" customWidth="1"/>
    <col min="3" max="3" width="11.421875" style="1" customWidth="1"/>
    <col min="4" max="4" width="3.421875" style="1" customWidth="1"/>
    <col min="5" max="5" width="12.421875" style="1" customWidth="1"/>
    <col min="6" max="6" width="2.7109375" style="1" customWidth="1"/>
    <col min="7" max="7" width="15.28125" style="1" customWidth="1"/>
    <col min="8" max="8" width="6.00390625" style="1" customWidth="1"/>
    <col min="9" max="9" width="11.8515625" style="1" customWidth="1"/>
    <col min="10" max="12" width="20.140625" style="1" customWidth="1"/>
    <col min="13" max="13" width="10.7109375" style="1" customWidth="1"/>
    <col min="14" max="16" width="20.140625" style="1" customWidth="1"/>
    <col min="17" max="17" width="2.140625" style="1" customWidth="1"/>
    <col min="18" max="18" width="34.28125" style="1" customWidth="1"/>
    <col min="19" max="19" width="2.140625" style="1" customWidth="1"/>
    <col min="20" max="23" width="21.421875" style="1" customWidth="1"/>
    <col min="24" max="24" width="2.140625" style="1" customWidth="1"/>
    <col min="25" max="25" width="11.421875" style="1" customWidth="1"/>
    <col min="26" max="26" width="2.140625" style="1" customWidth="1"/>
    <col min="27" max="27" width="34.28125" style="1" customWidth="1"/>
    <col min="28" max="28" width="2.140625" style="1" customWidth="1"/>
    <col min="29" max="43" width="11.421875" style="1" customWidth="1"/>
    <col min="44" max="44" width="2.140625" style="1" customWidth="1"/>
    <col min="45" max="16384" width="11.421875" style="1" customWidth="1"/>
  </cols>
  <sheetData>
    <row r="1" spans="1:21" ht="12.75">
      <c r="A1" s="466" t="s">
        <v>612</v>
      </c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</row>
    <row r="2" spans="1:21" ht="12.75">
      <c r="A2" s="699" t="s">
        <v>221</v>
      </c>
      <c r="B2" s="699"/>
      <c r="C2" s="699"/>
      <c r="D2" s="699"/>
      <c r="E2" s="699"/>
      <c r="F2" s="699"/>
      <c r="G2" s="699"/>
      <c r="H2" s="699"/>
      <c r="I2" s="699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</row>
    <row r="3" spans="1:21" ht="21.75" customHeight="1">
      <c r="A3" s="663" t="s">
        <v>544</v>
      </c>
      <c r="B3" s="663"/>
      <c r="C3" s="663"/>
      <c r="D3" s="663"/>
      <c r="E3" s="663"/>
      <c r="F3" s="663"/>
      <c r="G3" s="663"/>
      <c r="H3" s="663"/>
      <c r="I3" s="662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21" ht="13.5" thickBot="1">
      <c r="A4" s="140"/>
      <c r="B4" s="140"/>
      <c r="C4" s="140"/>
      <c r="D4" s="140"/>
      <c r="E4" s="140"/>
      <c r="F4" s="140"/>
      <c r="G4" s="140"/>
      <c r="H4" s="140"/>
      <c r="I4" s="140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</row>
    <row r="5" spans="1:21" ht="33" customHeight="1">
      <c r="A5" s="619" t="s">
        <v>436</v>
      </c>
      <c r="B5" s="619"/>
      <c r="C5" s="626" t="s">
        <v>51</v>
      </c>
      <c r="D5" s="626"/>
      <c r="E5" s="626" t="s">
        <v>52</v>
      </c>
      <c r="F5" s="626"/>
      <c r="G5" s="626" t="s">
        <v>222</v>
      </c>
      <c r="H5" s="546"/>
      <c r="I5" s="546" t="s">
        <v>88</v>
      </c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</row>
    <row r="6" spans="1:23" ht="12.75">
      <c r="A6" s="142"/>
      <c r="B6" s="142"/>
      <c r="C6" s="317"/>
      <c r="D6" s="152"/>
      <c r="E6" s="317"/>
      <c r="F6" s="152"/>
      <c r="G6" s="317"/>
      <c r="H6" s="152"/>
      <c r="I6" s="209"/>
      <c r="J6" s="138"/>
      <c r="K6" s="138"/>
      <c r="L6" s="138"/>
      <c r="M6" s="138"/>
      <c r="N6" s="169"/>
      <c r="O6" s="169"/>
      <c r="P6" s="169"/>
      <c r="Q6" s="138"/>
      <c r="R6" s="138"/>
      <c r="S6" s="138"/>
      <c r="T6" s="169"/>
      <c r="U6" s="169"/>
      <c r="V6" s="46"/>
      <c r="W6" s="46"/>
    </row>
    <row r="7" spans="1:21" ht="12.75">
      <c r="A7" s="139" t="s">
        <v>433</v>
      </c>
      <c r="B7" s="139"/>
      <c r="C7" s="348">
        <f>SUM(C9:C43)</f>
        <v>13806</v>
      </c>
      <c r="D7" s="185"/>
      <c r="E7" s="348">
        <f>SUM(E9:E43)</f>
        <v>5571</v>
      </c>
      <c r="F7" s="185"/>
      <c r="G7" s="348">
        <f>SUM(G9:G43)</f>
        <v>19377</v>
      </c>
      <c r="H7" s="149"/>
      <c r="I7" s="316">
        <f>G7/$G$7*100</f>
        <v>100</v>
      </c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</row>
    <row r="8" spans="1:21" ht="12.75">
      <c r="A8" s="142"/>
      <c r="B8" s="142"/>
      <c r="C8" s="149"/>
      <c r="D8" s="149"/>
      <c r="E8" s="149"/>
      <c r="F8" s="149"/>
      <c r="G8" s="149"/>
      <c r="H8" s="149"/>
      <c r="I8" s="316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1:21" ht="12.75">
      <c r="A9" s="296" t="s">
        <v>10</v>
      </c>
      <c r="B9" s="296"/>
      <c r="C9" s="348">
        <v>205</v>
      </c>
      <c r="E9" s="348">
        <v>67</v>
      </c>
      <c r="F9" s="149"/>
      <c r="G9" s="348">
        <v>272</v>
      </c>
      <c r="H9" s="149"/>
      <c r="I9" s="316">
        <f>G9/$G$7*100</f>
        <v>1.4037260669866336</v>
      </c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</row>
    <row r="10" spans="1:21" ht="12.75">
      <c r="A10" s="296" t="s">
        <v>11</v>
      </c>
      <c r="B10" s="296"/>
      <c r="C10" s="348">
        <v>704</v>
      </c>
      <c r="D10" s="149"/>
      <c r="E10" s="348">
        <v>479</v>
      </c>
      <c r="F10" s="149"/>
      <c r="G10" s="348">
        <v>1183</v>
      </c>
      <c r="H10" s="149"/>
      <c r="I10" s="316">
        <f aca="true" t="shared" si="0" ref="I10:I43">G10/$G$7*100</f>
        <v>6.105176239872013</v>
      </c>
      <c r="J10" s="169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</row>
    <row r="11" spans="1:21" ht="12.75">
      <c r="A11" s="296" t="s">
        <v>12</v>
      </c>
      <c r="B11" s="296"/>
      <c r="C11" s="348">
        <v>152</v>
      </c>
      <c r="D11" s="149"/>
      <c r="E11" s="348">
        <v>51</v>
      </c>
      <c r="F11" s="149"/>
      <c r="G11" s="348">
        <v>203</v>
      </c>
      <c r="H11" s="149"/>
      <c r="I11" s="316">
        <f t="shared" si="0"/>
        <v>1.0476337926407597</v>
      </c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</row>
    <row r="12" spans="1:21" ht="12.75">
      <c r="A12" s="296" t="s">
        <v>13</v>
      </c>
      <c r="B12" s="296"/>
      <c r="C12" s="348">
        <v>109</v>
      </c>
      <c r="D12" s="149"/>
      <c r="E12" s="348">
        <v>38</v>
      </c>
      <c r="F12" s="149"/>
      <c r="G12" s="348">
        <v>147</v>
      </c>
      <c r="H12" s="149"/>
      <c r="I12" s="316">
        <f t="shared" si="0"/>
        <v>0.758631367084688</v>
      </c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12.75">
      <c r="A13" s="296" t="s">
        <v>74</v>
      </c>
      <c r="B13" s="296"/>
      <c r="C13" s="348">
        <v>909</v>
      </c>
      <c r="D13" s="149"/>
      <c r="E13" s="348">
        <v>262</v>
      </c>
      <c r="F13" s="149"/>
      <c r="G13" s="348">
        <v>1171</v>
      </c>
      <c r="H13" s="149"/>
      <c r="I13" s="316">
        <f t="shared" si="0"/>
        <v>6.043247148681426</v>
      </c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</row>
    <row r="14" spans="1:21" ht="12.75">
      <c r="A14" s="296" t="s">
        <v>15</v>
      </c>
      <c r="B14" s="296"/>
      <c r="C14" s="348">
        <v>82</v>
      </c>
      <c r="D14" s="149"/>
      <c r="E14" s="348">
        <v>21</v>
      </c>
      <c r="F14" s="149"/>
      <c r="G14" s="348">
        <v>103</v>
      </c>
      <c r="H14" s="149"/>
      <c r="I14" s="316">
        <f t="shared" si="0"/>
        <v>0.5315580327192032</v>
      </c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</row>
    <row r="15" spans="1:21" ht="12.75">
      <c r="A15" s="296" t="s">
        <v>16</v>
      </c>
      <c r="B15" s="296"/>
      <c r="C15" s="348">
        <v>113</v>
      </c>
      <c r="D15" s="149"/>
      <c r="E15" s="348">
        <v>42</v>
      </c>
      <c r="F15" s="149"/>
      <c r="G15" s="348">
        <v>155</v>
      </c>
      <c r="H15" s="149"/>
      <c r="I15" s="316">
        <f t="shared" si="0"/>
        <v>0.7999174278784126</v>
      </c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</row>
    <row r="16" spans="1:21" ht="12.75">
      <c r="A16" s="296" t="s">
        <v>17</v>
      </c>
      <c r="B16" s="296"/>
      <c r="C16" s="348">
        <v>716</v>
      </c>
      <c r="D16" s="149"/>
      <c r="E16" s="348">
        <v>452</v>
      </c>
      <c r="F16" s="149"/>
      <c r="G16" s="348">
        <v>1168</v>
      </c>
      <c r="H16" s="149"/>
      <c r="I16" s="316">
        <f t="shared" si="0"/>
        <v>6.027764875883779</v>
      </c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</row>
    <row r="17" spans="1:21" ht="12.75">
      <c r="A17" s="296" t="s">
        <v>75</v>
      </c>
      <c r="B17" s="296"/>
      <c r="C17" s="348">
        <v>642</v>
      </c>
      <c r="D17" s="149"/>
      <c r="E17" s="348">
        <v>403</v>
      </c>
      <c r="F17" s="149"/>
      <c r="G17" s="348">
        <v>1045</v>
      </c>
      <c r="H17" s="149"/>
      <c r="I17" s="316">
        <f t="shared" si="0"/>
        <v>5.392991691180265</v>
      </c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</row>
    <row r="18" spans="1:21" ht="12.75">
      <c r="A18" s="296" t="s">
        <v>76</v>
      </c>
      <c r="B18" s="296"/>
      <c r="C18" s="348">
        <v>524</v>
      </c>
      <c r="D18" s="149"/>
      <c r="E18" s="348">
        <v>321</v>
      </c>
      <c r="F18" s="149"/>
      <c r="G18" s="348">
        <v>845</v>
      </c>
      <c r="H18" s="149"/>
      <c r="I18" s="316">
        <f t="shared" si="0"/>
        <v>4.360840171337152</v>
      </c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</row>
    <row r="19" spans="1:21" ht="12.75">
      <c r="A19" s="296" t="s">
        <v>20</v>
      </c>
      <c r="B19" s="296"/>
      <c r="C19" s="348">
        <v>204</v>
      </c>
      <c r="D19" s="149"/>
      <c r="E19" s="348">
        <v>46</v>
      </c>
      <c r="F19" s="149"/>
      <c r="G19" s="348">
        <v>250</v>
      </c>
      <c r="H19" s="149"/>
      <c r="I19" s="316">
        <f t="shared" si="0"/>
        <v>1.2901893998038911</v>
      </c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</row>
    <row r="20" spans="1:21" ht="12.75">
      <c r="A20" s="296" t="s">
        <v>21</v>
      </c>
      <c r="B20" s="296"/>
      <c r="C20" s="348">
        <v>624</v>
      </c>
      <c r="D20" s="149"/>
      <c r="E20" s="348">
        <v>251</v>
      </c>
      <c r="F20" s="149"/>
      <c r="G20" s="348">
        <v>875</v>
      </c>
      <c r="H20" s="149"/>
      <c r="I20" s="316">
        <f t="shared" si="0"/>
        <v>4.51566289931362</v>
      </c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</row>
    <row r="21" spans="1:21" ht="12.75">
      <c r="A21" s="296" t="s">
        <v>22</v>
      </c>
      <c r="B21" s="296"/>
      <c r="C21" s="348">
        <v>143</v>
      </c>
      <c r="D21" s="149"/>
      <c r="E21" s="348">
        <v>48</v>
      </c>
      <c r="F21" s="149"/>
      <c r="G21" s="348">
        <v>191</v>
      </c>
      <c r="H21" s="149"/>
      <c r="I21" s="316">
        <f t="shared" si="0"/>
        <v>0.9857047014501729</v>
      </c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</row>
    <row r="22" spans="1:21" ht="12.75">
      <c r="A22" s="296" t="s">
        <v>23</v>
      </c>
      <c r="B22" s="296"/>
      <c r="C22" s="348">
        <v>175</v>
      </c>
      <c r="D22" s="149"/>
      <c r="E22" s="348">
        <v>50</v>
      </c>
      <c r="F22" s="149"/>
      <c r="G22" s="348">
        <v>225</v>
      </c>
      <c r="H22" s="149"/>
      <c r="I22" s="316">
        <f t="shared" si="0"/>
        <v>1.1611704598235022</v>
      </c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</row>
    <row r="23" spans="1:21" ht="12.75">
      <c r="A23" s="296" t="s">
        <v>24</v>
      </c>
      <c r="B23" s="296"/>
      <c r="C23" s="348">
        <v>1326</v>
      </c>
      <c r="D23" s="149"/>
      <c r="E23" s="348">
        <v>494</v>
      </c>
      <c r="F23" s="149"/>
      <c r="G23" s="348">
        <v>1820</v>
      </c>
      <c r="H23" s="149"/>
      <c r="I23" s="316">
        <f t="shared" si="0"/>
        <v>9.392578830572328</v>
      </c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</row>
    <row r="24" spans="1:21" ht="12.75">
      <c r="A24" s="296" t="s">
        <v>77</v>
      </c>
      <c r="B24" s="296"/>
      <c r="C24" s="348">
        <v>1029</v>
      </c>
      <c r="D24" s="149"/>
      <c r="E24" s="348">
        <v>371</v>
      </c>
      <c r="F24" s="149"/>
      <c r="G24" s="348">
        <v>1400</v>
      </c>
      <c r="H24" s="149"/>
      <c r="I24" s="316">
        <f t="shared" si="0"/>
        <v>7.225060638901791</v>
      </c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</row>
    <row r="25" spans="1:21" ht="12.75">
      <c r="A25" s="296" t="s">
        <v>78</v>
      </c>
      <c r="B25" s="296"/>
      <c r="C25" s="348">
        <v>402</v>
      </c>
      <c r="D25" s="149"/>
      <c r="E25" s="348">
        <v>156</v>
      </c>
      <c r="F25" s="149"/>
      <c r="G25" s="348">
        <v>558</v>
      </c>
      <c r="H25" s="149"/>
      <c r="I25" s="316">
        <f t="shared" si="0"/>
        <v>2.8797027403622852</v>
      </c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</row>
    <row r="26" spans="1:21" ht="12.75">
      <c r="A26" s="296" t="s">
        <v>27</v>
      </c>
      <c r="B26" s="296"/>
      <c r="C26" s="348">
        <v>402</v>
      </c>
      <c r="D26" s="149"/>
      <c r="E26" s="348">
        <v>156</v>
      </c>
      <c r="F26" s="149"/>
      <c r="G26" s="348">
        <v>558</v>
      </c>
      <c r="H26" s="149"/>
      <c r="I26" s="316">
        <f t="shared" si="0"/>
        <v>2.8797027403622852</v>
      </c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</row>
    <row r="27" spans="1:21" ht="12.75">
      <c r="A27" s="296" t="s">
        <v>28</v>
      </c>
      <c r="B27" s="296"/>
      <c r="C27" s="348">
        <v>189</v>
      </c>
      <c r="D27" s="149"/>
      <c r="E27" s="348">
        <v>81</v>
      </c>
      <c r="F27" s="149"/>
      <c r="G27" s="348">
        <v>270</v>
      </c>
      <c r="H27" s="149"/>
      <c r="I27" s="316">
        <f t="shared" si="0"/>
        <v>1.3934045517882026</v>
      </c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</row>
    <row r="28" spans="1:21" ht="12.75">
      <c r="A28" s="296" t="s">
        <v>29</v>
      </c>
      <c r="B28" s="296"/>
      <c r="C28" s="348">
        <v>133</v>
      </c>
      <c r="D28" s="149"/>
      <c r="E28" s="348">
        <v>28</v>
      </c>
      <c r="F28" s="149"/>
      <c r="G28" s="348">
        <v>161</v>
      </c>
      <c r="H28" s="149"/>
      <c r="I28" s="316">
        <f t="shared" si="0"/>
        <v>0.830881973473706</v>
      </c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</row>
    <row r="29" spans="1:21" ht="12.75">
      <c r="A29" s="296" t="s">
        <v>30</v>
      </c>
      <c r="B29" s="296"/>
      <c r="C29" s="348">
        <v>983</v>
      </c>
      <c r="D29" s="149"/>
      <c r="E29" s="348">
        <v>272</v>
      </c>
      <c r="F29" s="149"/>
      <c r="G29" s="348">
        <v>1255</v>
      </c>
      <c r="H29" s="149"/>
      <c r="I29" s="316">
        <f t="shared" si="0"/>
        <v>6.476750787015534</v>
      </c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</row>
    <row r="30" spans="1:21" ht="12.75">
      <c r="A30" s="296" t="s">
        <v>31</v>
      </c>
      <c r="B30" s="296"/>
      <c r="C30" s="348">
        <v>91</v>
      </c>
      <c r="D30" s="149"/>
      <c r="E30" s="348">
        <v>19</v>
      </c>
      <c r="F30" s="149"/>
      <c r="G30" s="348">
        <v>110</v>
      </c>
      <c r="H30" s="149"/>
      <c r="I30" s="316">
        <f t="shared" si="0"/>
        <v>0.5676833359137121</v>
      </c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</row>
    <row r="31" spans="1:21" ht="12.75">
      <c r="A31" s="296" t="s">
        <v>32</v>
      </c>
      <c r="B31" s="296"/>
      <c r="C31" s="348">
        <v>528</v>
      </c>
      <c r="D31" s="149"/>
      <c r="E31" s="348">
        <v>205</v>
      </c>
      <c r="F31" s="149"/>
      <c r="G31" s="348">
        <v>733</v>
      </c>
      <c r="H31" s="149"/>
      <c r="I31" s="316">
        <f t="shared" si="0"/>
        <v>3.7828353202250096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</row>
    <row r="32" spans="1:21" ht="12.75">
      <c r="A32" s="296" t="s">
        <v>33</v>
      </c>
      <c r="B32" s="296"/>
      <c r="C32" s="348">
        <v>251</v>
      </c>
      <c r="D32" s="149"/>
      <c r="E32" s="348">
        <v>79</v>
      </c>
      <c r="F32" s="149"/>
      <c r="G32" s="348">
        <v>330</v>
      </c>
      <c r="H32" s="149"/>
      <c r="I32" s="316">
        <f t="shared" si="0"/>
        <v>1.7030500077411364</v>
      </c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1:21" ht="12.75">
      <c r="A33" s="296" t="s">
        <v>34</v>
      </c>
      <c r="B33" s="296"/>
      <c r="C33" s="348">
        <v>192</v>
      </c>
      <c r="D33" s="149"/>
      <c r="E33" s="348">
        <v>78</v>
      </c>
      <c r="F33" s="149"/>
      <c r="G33" s="348">
        <v>270</v>
      </c>
      <c r="H33" s="149"/>
      <c r="I33" s="316">
        <f t="shared" si="0"/>
        <v>1.3934045517882026</v>
      </c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</row>
    <row r="34" spans="1:21" ht="12.75">
      <c r="A34" s="296" t="s">
        <v>35</v>
      </c>
      <c r="B34" s="296"/>
      <c r="C34" s="348">
        <v>313</v>
      </c>
      <c r="D34" s="149"/>
      <c r="E34" s="348">
        <v>113</v>
      </c>
      <c r="F34" s="149"/>
      <c r="G34" s="348">
        <v>426</v>
      </c>
      <c r="H34" s="149"/>
      <c r="I34" s="316">
        <f t="shared" si="0"/>
        <v>2.1984827372658304</v>
      </c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ht="12.75">
      <c r="A35" s="296" t="s">
        <v>36</v>
      </c>
      <c r="B35" s="296"/>
      <c r="C35" s="348">
        <v>413</v>
      </c>
      <c r="D35" s="149"/>
      <c r="E35" s="348">
        <v>151</v>
      </c>
      <c r="F35" s="149"/>
      <c r="G35" s="348">
        <v>564</v>
      </c>
      <c r="H35" s="149"/>
      <c r="I35" s="316">
        <f t="shared" si="0"/>
        <v>2.9106672859575786</v>
      </c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</row>
    <row r="36" spans="1:21" ht="12.75">
      <c r="A36" s="296" t="s">
        <v>37</v>
      </c>
      <c r="B36" s="296"/>
      <c r="C36" s="348">
        <v>501</v>
      </c>
      <c r="D36" s="149"/>
      <c r="E36" s="348">
        <v>260</v>
      </c>
      <c r="F36" s="149"/>
      <c r="G36" s="348">
        <v>761</v>
      </c>
      <c r="H36" s="149"/>
      <c r="I36" s="316">
        <f t="shared" si="0"/>
        <v>3.927336533003045</v>
      </c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</row>
    <row r="37" spans="1:21" ht="12.75">
      <c r="A37" s="296" t="s">
        <v>38</v>
      </c>
      <c r="B37" s="296"/>
      <c r="C37" s="348">
        <v>104</v>
      </c>
      <c r="D37" s="149"/>
      <c r="E37" s="348">
        <v>22</v>
      </c>
      <c r="F37" s="149"/>
      <c r="G37" s="348">
        <v>126</v>
      </c>
      <c r="H37" s="149"/>
      <c r="I37" s="316">
        <f t="shared" si="0"/>
        <v>0.6502554575011612</v>
      </c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1:21" ht="12.75">
      <c r="A38" s="296" t="s">
        <v>39</v>
      </c>
      <c r="B38" s="296"/>
      <c r="C38" s="348">
        <v>650</v>
      </c>
      <c r="D38" s="149"/>
      <c r="E38" s="348">
        <v>260</v>
      </c>
      <c r="F38" s="149"/>
      <c r="G38" s="348">
        <v>910</v>
      </c>
      <c r="H38" s="149"/>
      <c r="I38" s="316">
        <f t="shared" si="0"/>
        <v>4.696289415286164</v>
      </c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</row>
    <row r="39" spans="1:21" ht="12.75">
      <c r="A39" s="296" t="s">
        <v>40</v>
      </c>
      <c r="B39" s="296"/>
      <c r="C39" s="348">
        <v>109</v>
      </c>
      <c r="D39" s="149"/>
      <c r="E39" s="348">
        <v>25</v>
      </c>
      <c r="F39" s="149"/>
      <c r="G39" s="348">
        <v>134</v>
      </c>
      <c r="H39" s="149"/>
      <c r="I39" s="316">
        <f t="shared" si="0"/>
        <v>0.6915415182948856</v>
      </c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</row>
    <row r="40" spans="1:21" ht="12.75">
      <c r="A40" s="296" t="s">
        <v>41</v>
      </c>
      <c r="B40" s="296"/>
      <c r="C40" s="348">
        <v>345</v>
      </c>
      <c r="D40" s="149"/>
      <c r="E40" s="348">
        <v>116</v>
      </c>
      <c r="F40" s="149"/>
      <c r="G40" s="348">
        <v>461</v>
      </c>
      <c r="H40" s="149"/>
      <c r="I40" s="316">
        <f t="shared" si="0"/>
        <v>2.3791092532383753</v>
      </c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</row>
    <row r="41" spans="1:21" ht="12.75">
      <c r="A41" s="296" t="s">
        <v>42</v>
      </c>
      <c r="B41" s="296"/>
      <c r="C41" s="348">
        <v>274</v>
      </c>
      <c r="D41" s="149"/>
      <c r="E41" s="348">
        <v>57</v>
      </c>
      <c r="F41" s="149"/>
      <c r="G41" s="348">
        <v>331</v>
      </c>
      <c r="H41" s="149"/>
      <c r="I41" s="316">
        <f t="shared" si="0"/>
        <v>1.7082107653403518</v>
      </c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</row>
    <row r="42" spans="1:21" ht="12.75">
      <c r="A42" s="296" t="s">
        <v>43</v>
      </c>
      <c r="B42" s="296"/>
      <c r="C42" s="348">
        <v>184</v>
      </c>
      <c r="D42" s="149"/>
      <c r="E42" s="348">
        <v>64</v>
      </c>
      <c r="F42" s="149"/>
      <c r="G42" s="348">
        <v>248</v>
      </c>
      <c r="H42" s="149"/>
      <c r="I42" s="316">
        <f t="shared" si="0"/>
        <v>1.27986788460546</v>
      </c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</row>
    <row r="43" spans="1:21" ht="13.5" thickBot="1">
      <c r="A43" s="627" t="s">
        <v>44</v>
      </c>
      <c r="B43" s="627"/>
      <c r="C43" s="508">
        <v>85</v>
      </c>
      <c r="D43" s="487"/>
      <c r="E43" s="508">
        <v>33</v>
      </c>
      <c r="F43" s="487"/>
      <c r="G43" s="508">
        <v>118</v>
      </c>
      <c r="H43" s="487"/>
      <c r="I43" s="664">
        <f t="shared" si="0"/>
        <v>0.6089693967074367</v>
      </c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</row>
    <row r="44" spans="1:21" s="25" customFormat="1" ht="13.5" customHeight="1">
      <c r="A44" s="269" t="s">
        <v>535</v>
      </c>
      <c r="B44" s="591"/>
      <c r="C44" s="591"/>
      <c r="D44" s="591"/>
      <c r="E44" s="591"/>
      <c r="F44" s="591"/>
      <c r="G44" s="591"/>
      <c r="H44" s="591"/>
      <c r="I44" s="591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8"/>
    </row>
    <row r="47" spans="1:2" ht="12.75">
      <c r="A47" s="11"/>
      <c r="B47" s="11"/>
    </row>
    <row r="48" ht="17.25" customHeight="1"/>
    <row r="58" spans="20:23" ht="12.75">
      <c r="T58" s="46"/>
      <c r="U58" s="46"/>
      <c r="V58" s="46"/>
      <c r="W58" s="46"/>
    </row>
    <row r="59" spans="20:23" ht="12.75">
      <c r="T59" s="46"/>
      <c r="U59" s="46"/>
      <c r="V59" s="46"/>
      <c r="W59" s="46"/>
    </row>
    <row r="60" spans="20:23" ht="12.75">
      <c r="T60" s="46"/>
      <c r="U60" s="46"/>
      <c r="V60" s="46"/>
      <c r="W60" s="46"/>
    </row>
    <row r="61" spans="20:23" ht="12.75">
      <c r="T61" s="46"/>
      <c r="U61" s="46"/>
      <c r="V61" s="46"/>
      <c r="W61" s="46"/>
    </row>
    <row r="62" spans="20:23" ht="12.75">
      <c r="T62" s="46"/>
      <c r="U62" s="46"/>
      <c r="V62" s="46"/>
      <c r="W62" s="46"/>
    </row>
    <row r="63" spans="20:23" ht="12.75">
      <c r="T63" s="46"/>
      <c r="U63" s="46"/>
      <c r="V63" s="46"/>
      <c r="W63" s="46"/>
    </row>
    <row r="64" spans="20:23" ht="12.75">
      <c r="T64" s="46"/>
      <c r="U64" s="46"/>
      <c r="V64" s="46"/>
      <c r="W64" s="46"/>
    </row>
    <row r="65" spans="20:23" ht="12.75">
      <c r="T65" s="46"/>
      <c r="U65" s="46"/>
      <c r="V65" s="46"/>
      <c r="W65" s="46"/>
    </row>
    <row r="66" spans="20:23" ht="12.75">
      <c r="T66" s="46"/>
      <c r="U66" s="46"/>
      <c r="V66" s="46"/>
      <c r="W66" s="46"/>
    </row>
    <row r="67" spans="20:23" ht="12.75">
      <c r="T67" s="46"/>
      <c r="U67" s="46"/>
      <c r="V67" s="46"/>
      <c r="W67" s="46"/>
    </row>
    <row r="68" spans="20:23" ht="12.75">
      <c r="T68" s="46"/>
      <c r="U68" s="46"/>
      <c r="V68" s="46"/>
      <c r="W68" s="46"/>
    </row>
    <row r="69" spans="20:23" ht="12.75">
      <c r="T69" s="46"/>
      <c r="U69" s="46"/>
      <c r="V69" s="46"/>
      <c r="W69" s="46"/>
    </row>
    <row r="70" spans="20:23" ht="12.75">
      <c r="T70" s="46"/>
      <c r="U70" s="46"/>
      <c r="V70" s="46"/>
      <c r="W70" s="46"/>
    </row>
    <row r="71" spans="20:23" ht="12.75">
      <c r="T71" s="46"/>
      <c r="U71" s="46"/>
      <c r="V71" s="46"/>
      <c r="W71" s="46"/>
    </row>
    <row r="72" spans="20:23" ht="12.75">
      <c r="T72" s="46"/>
      <c r="U72" s="46"/>
      <c r="V72" s="46"/>
      <c r="W72" s="46"/>
    </row>
    <row r="73" spans="20:23" ht="12.75">
      <c r="T73" s="46"/>
      <c r="U73" s="46"/>
      <c r="V73" s="46"/>
      <c r="W73" s="46"/>
    </row>
    <row r="74" spans="20:23" ht="12.75">
      <c r="T74" s="46"/>
      <c r="U74" s="46"/>
      <c r="V74" s="46"/>
      <c r="W74" s="46"/>
    </row>
    <row r="75" spans="20:23" ht="12.75">
      <c r="T75" s="46"/>
      <c r="U75" s="46"/>
      <c r="V75" s="46"/>
      <c r="W75" s="46"/>
    </row>
    <row r="76" spans="20:23" ht="12.75">
      <c r="T76" s="46"/>
      <c r="U76" s="46"/>
      <c r="V76" s="46"/>
      <c r="W76" s="46"/>
    </row>
    <row r="77" spans="20:23" ht="12.75">
      <c r="T77" s="46"/>
      <c r="U77" s="46"/>
      <c r="V77" s="46"/>
      <c r="W77" s="46"/>
    </row>
    <row r="78" spans="20:23" ht="12.75">
      <c r="T78" s="46"/>
      <c r="U78" s="46"/>
      <c r="V78" s="46"/>
      <c r="W78" s="46"/>
    </row>
    <row r="79" spans="20:23" ht="12.75">
      <c r="T79" s="46"/>
      <c r="U79" s="46"/>
      <c r="V79" s="46"/>
      <c r="W79" s="46"/>
    </row>
    <row r="80" spans="20:23" ht="12.75">
      <c r="T80" s="46"/>
      <c r="U80" s="46"/>
      <c r="V80" s="46"/>
      <c r="W80" s="46"/>
    </row>
    <row r="81" spans="20:23" ht="12.75">
      <c r="T81" s="46"/>
      <c r="U81" s="46"/>
      <c r="V81" s="46"/>
      <c r="W81" s="46"/>
    </row>
    <row r="82" spans="20:23" ht="12.75">
      <c r="T82" s="46"/>
      <c r="U82" s="46"/>
      <c r="V82" s="46"/>
      <c r="W82" s="46"/>
    </row>
    <row r="83" spans="20:23" ht="12.75">
      <c r="T83" s="46"/>
      <c r="U83" s="46"/>
      <c r="V83" s="46"/>
      <c r="W83" s="46"/>
    </row>
    <row r="84" spans="20:23" ht="12.75">
      <c r="T84" s="46"/>
      <c r="U84" s="46"/>
      <c r="V84" s="46"/>
      <c r="W84" s="46"/>
    </row>
    <row r="85" spans="20:23" ht="12.75">
      <c r="T85" s="46"/>
      <c r="U85" s="46"/>
      <c r="V85" s="46"/>
      <c r="W85" s="46"/>
    </row>
    <row r="86" spans="20:23" ht="12.75">
      <c r="T86" s="46"/>
      <c r="U86" s="46"/>
      <c r="V86" s="46"/>
      <c r="W86" s="46"/>
    </row>
    <row r="87" spans="20:23" ht="12.75">
      <c r="T87" s="46"/>
      <c r="U87" s="46"/>
      <c r="V87" s="46"/>
      <c r="W87" s="46"/>
    </row>
    <row r="88" spans="20:23" ht="12.75">
      <c r="T88" s="46"/>
      <c r="U88" s="46"/>
      <c r="V88" s="46"/>
      <c r="W88" s="46"/>
    </row>
    <row r="89" spans="20:23" ht="12.75">
      <c r="T89" s="46"/>
      <c r="U89" s="46"/>
      <c r="V89" s="46"/>
      <c r="W89" s="46"/>
    </row>
    <row r="90" spans="20:23" ht="12.75">
      <c r="T90" s="46"/>
      <c r="U90" s="46"/>
      <c r="V90" s="46"/>
      <c r="W90" s="46"/>
    </row>
    <row r="91" spans="20:23" ht="12.75">
      <c r="T91" s="46"/>
      <c r="U91" s="46"/>
      <c r="V91" s="46"/>
      <c r="W91" s="46"/>
    </row>
    <row r="92" spans="20:23" ht="12.75">
      <c r="T92" s="46"/>
      <c r="U92" s="46"/>
      <c r="V92" s="46"/>
      <c r="W92" s="46"/>
    </row>
    <row r="93" spans="20:23" ht="12.75">
      <c r="T93" s="46"/>
      <c r="U93" s="46"/>
      <c r="V93" s="46"/>
      <c r="W93" s="46"/>
    </row>
    <row r="94" spans="20:23" ht="12.75">
      <c r="T94" s="46"/>
      <c r="U94" s="46"/>
      <c r="V94" s="46"/>
      <c r="W94" s="46"/>
    </row>
    <row r="95" spans="20:23" ht="12.75">
      <c r="T95" s="46"/>
      <c r="U95" s="46"/>
      <c r="V95" s="46"/>
      <c r="W95" s="46"/>
    </row>
    <row r="96" spans="20:23" ht="12.75">
      <c r="T96" s="46"/>
      <c r="U96" s="46"/>
      <c r="V96" s="46"/>
      <c r="W96" s="46"/>
    </row>
    <row r="97" spans="20:23" ht="12.75">
      <c r="T97" s="46"/>
      <c r="U97" s="46"/>
      <c r="V97" s="46"/>
      <c r="W97" s="46"/>
    </row>
    <row r="98" spans="20:23" ht="12.75">
      <c r="T98" s="46"/>
      <c r="U98" s="46"/>
      <c r="V98" s="46"/>
      <c r="W98" s="46"/>
    </row>
    <row r="99" spans="20:23" ht="12.75">
      <c r="T99" s="46"/>
      <c r="U99" s="46"/>
      <c r="V99" s="46"/>
      <c r="W99" s="46"/>
    </row>
    <row r="100" spans="20:23" ht="12.75">
      <c r="T100" s="46"/>
      <c r="U100" s="46"/>
      <c r="V100" s="46"/>
      <c r="W100" s="46"/>
    </row>
    <row r="101" spans="20:23" ht="12.75">
      <c r="T101" s="46"/>
      <c r="U101" s="46"/>
      <c r="V101" s="46"/>
      <c r="W101" s="46"/>
    </row>
    <row r="120" spans="20:23" ht="12.75">
      <c r="T120" s="46"/>
      <c r="U120" s="46"/>
      <c r="V120" s="46"/>
      <c r="W120" s="46"/>
    </row>
    <row r="121" spans="20:23" ht="12.75">
      <c r="T121" s="46"/>
      <c r="U121" s="46"/>
      <c r="V121" s="46"/>
      <c r="W121" s="46"/>
    </row>
    <row r="122" spans="20:23" ht="12.75">
      <c r="T122" s="46"/>
      <c r="U122" s="46"/>
      <c r="V122" s="46"/>
      <c r="W122" s="46"/>
    </row>
    <row r="123" spans="20:23" ht="12.75">
      <c r="T123" s="46"/>
      <c r="U123" s="46"/>
      <c r="V123" s="46"/>
      <c r="W123" s="46"/>
    </row>
    <row r="124" spans="20:23" ht="12.75">
      <c r="T124" s="46"/>
      <c r="U124" s="46"/>
      <c r="V124" s="46"/>
      <c r="W124" s="46"/>
    </row>
    <row r="125" spans="20:23" ht="12.75">
      <c r="T125" s="46"/>
      <c r="U125" s="46"/>
      <c r="V125" s="46"/>
      <c r="W125" s="46"/>
    </row>
    <row r="126" spans="20:23" ht="12.75">
      <c r="T126" s="46"/>
      <c r="U126" s="46"/>
      <c r="V126" s="46"/>
      <c r="W126" s="46"/>
    </row>
    <row r="127" spans="20:23" ht="12.75">
      <c r="T127" s="46"/>
      <c r="U127" s="46"/>
      <c r="V127" s="46"/>
      <c r="W127" s="46"/>
    </row>
    <row r="128" spans="20:23" ht="12.75">
      <c r="T128" s="46"/>
      <c r="U128" s="46"/>
      <c r="V128" s="46"/>
      <c r="W128" s="46"/>
    </row>
    <row r="129" spans="20:23" ht="12.75">
      <c r="T129" s="46"/>
      <c r="U129" s="46"/>
      <c r="V129" s="46"/>
      <c r="W129" s="46"/>
    </row>
    <row r="130" spans="20:23" ht="12.75">
      <c r="T130" s="46"/>
      <c r="U130" s="46"/>
      <c r="V130" s="46"/>
      <c r="W130" s="46"/>
    </row>
    <row r="131" spans="20:23" ht="12.75">
      <c r="T131" s="46"/>
      <c r="U131" s="46"/>
      <c r="V131" s="46"/>
      <c r="W131" s="46"/>
    </row>
    <row r="132" spans="20:23" ht="12.75">
      <c r="T132" s="46"/>
      <c r="U132" s="46"/>
      <c r="V132" s="46"/>
      <c r="W132" s="46"/>
    </row>
    <row r="133" spans="20:23" ht="12.75">
      <c r="T133" s="46"/>
      <c r="U133" s="46"/>
      <c r="V133" s="46"/>
      <c r="W133" s="46"/>
    </row>
    <row r="134" spans="20:23" ht="12.75">
      <c r="T134" s="46"/>
      <c r="U134" s="46"/>
      <c r="V134" s="46"/>
      <c r="W134" s="46"/>
    </row>
    <row r="135" spans="20:23" ht="12.75">
      <c r="T135" s="46"/>
      <c r="U135" s="46"/>
      <c r="V135" s="46"/>
      <c r="W135" s="46"/>
    </row>
    <row r="136" spans="20:23" ht="12.75">
      <c r="T136" s="46"/>
      <c r="U136" s="46"/>
      <c r="V136" s="46"/>
      <c r="W136" s="46"/>
    </row>
    <row r="137" spans="20:23" ht="12.75">
      <c r="T137" s="46"/>
      <c r="U137" s="46"/>
      <c r="V137" s="46"/>
      <c r="W137" s="46"/>
    </row>
    <row r="138" spans="20:23" ht="12.75">
      <c r="T138" s="46"/>
      <c r="U138" s="46"/>
      <c r="V138" s="46"/>
      <c r="W138" s="46"/>
    </row>
    <row r="139" spans="20:23" ht="12.75">
      <c r="T139" s="46"/>
      <c r="U139" s="46"/>
      <c r="V139" s="46"/>
      <c r="W139" s="46"/>
    </row>
    <row r="140" spans="20:23" ht="12.75">
      <c r="T140" s="46"/>
      <c r="U140" s="46"/>
      <c r="V140" s="46"/>
      <c r="W140" s="46"/>
    </row>
    <row r="141" spans="20:23" ht="12.75">
      <c r="T141" s="46"/>
      <c r="U141" s="46"/>
      <c r="V141" s="46"/>
      <c r="W141" s="46"/>
    </row>
    <row r="142" spans="20:23" ht="12.75">
      <c r="T142" s="46"/>
      <c r="U142" s="46"/>
      <c r="V142" s="46"/>
      <c r="W142" s="46"/>
    </row>
    <row r="143" spans="20:23" ht="12.75">
      <c r="T143" s="46"/>
      <c r="U143" s="46"/>
      <c r="V143" s="46"/>
      <c r="W143" s="46"/>
    </row>
    <row r="144" spans="20:23" ht="12.75">
      <c r="T144" s="46"/>
      <c r="U144" s="46"/>
      <c r="V144" s="46"/>
      <c r="W144" s="46"/>
    </row>
    <row r="145" spans="20:23" ht="12.75">
      <c r="T145" s="46"/>
      <c r="U145" s="46"/>
      <c r="V145" s="46"/>
      <c r="W145" s="46"/>
    </row>
    <row r="146" spans="20:23" ht="12.75">
      <c r="T146" s="46"/>
      <c r="U146" s="46"/>
      <c r="V146" s="46"/>
      <c r="W146" s="46"/>
    </row>
    <row r="147" spans="20:23" ht="12.75">
      <c r="T147" s="46"/>
      <c r="U147" s="46"/>
      <c r="V147" s="46"/>
      <c r="W147" s="46"/>
    </row>
    <row r="148" spans="20:23" ht="12.75">
      <c r="T148" s="46"/>
      <c r="U148" s="46"/>
      <c r="V148" s="46"/>
      <c r="W148" s="46"/>
    </row>
    <row r="149" spans="20:23" ht="12.75">
      <c r="T149" s="46"/>
      <c r="U149" s="46"/>
      <c r="V149" s="46"/>
      <c r="W149" s="46"/>
    </row>
    <row r="150" spans="20:23" ht="12.75">
      <c r="T150" s="46"/>
      <c r="U150" s="46"/>
      <c r="V150" s="46"/>
      <c r="W150" s="46"/>
    </row>
    <row r="151" spans="20:23" ht="12.75">
      <c r="T151" s="46"/>
      <c r="U151" s="46"/>
      <c r="V151" s="46"/>
      <c r="W151" s="46"/>
    </row>
    <row r="152" spans="20:23" ht="12.75">
      <c r="T152" s="46"/>
      <c r="U152" s="46"/>
      <c r="V152" s="46"/>
      <c r="W152" s="46"/>
    </row>
    <row r="153" spans="20:23" ht="12.75">
      <c r="T153" s="46"/>
      <c r="U153" s="46"/>
      <c r="V153" s="46"/>
      <c r="W153" s="46"/>
    </row>
    <row r="154" spans="20:23" ht="12.75">
      <c r="T154" s="46"/>
      <c r="U154" s="46"/>
      <c r="V154" s="46"/>
      <c r="W154" s="46"/>
    </row>
    <row r="155" spans="20:23" ht="12.75">
      <c r="T155" s="46"/>
      <c r="U155" s="46"/>
      <c r="V155" s="46"/>
      <c r="W155" s="46"/>
    </row>
    <row r="156" spans="20:23" ht="12.75">
      <c r="T156" s="46"/>
      <c r="U156" s="46"/>
      <c r="V156" s="46"/>
      <c r="W156" s="46"/>
    </row>
    <row r="157" spans="20:23" ht="12.75">
      <c r="T157" s="46"/>
      <c r="U157" s="46"/>
      <c r="V157" s="46"/>
      <c r="W157" s="46"/>
    </row>
    <row r="158" spans="20:23" ht="12.75">
      <c r="T158" s="46"/>
      <c r="U158" s="46"/>
      <c r="V158" s="46"/>
      <c r="W158" s="46"/>
    </row>
    <row r="159" spans="20:23" ht="12.75">
      <c r="T159" s="46"/>
      <c r="U159" s="46"/>
      <c r="V159" s="46"/>
      <c r="W159" s="46"/>
    </row>
    <row r="160" spans="20:23" ht="12.75">
      <c r="T160" s="46"/>
      <c r="U160" s="46"/>
      <c r="V160" s="46"/>
      <c r="W160" s="46"/>
    </row>
    <row r="161" spans="20:23" ht="12.75">
      <c r="T161" s="46"/>
      <c r="U161" s="46"/>
      <c r="V161" s="46"/>
      <c r="W161" s="46"/>
    </row>
    <row r="162" spans="20:23" ht="12.75">
      <c r="T162" s="46"/>
      <c r="U162" s="46"/>
      <c r="V162" s="46"/>
      <c r="W162" s="46"/>
    </row>
    <row r="163" spans="20:23" ht="12.75">
      <c r="T163" s="46"/>
      <c r="U163" s="46"/>
      <c r="V163" s="46"/>
      <c r="W163" s="46"/>
    </row>
  </sheetData>
  <sheetProtection/>
  <mergeCells count="1">
    <mergeCell ref="A2:I2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98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V50"/>
  <sheetViews>
    <sheetView showGridLines="0" zoomScale="95" zoomScaleNormal="95" zoomScalePageLayoutView="0" workbookViewId="0" topLeftCell="A1">
      <selection activeCell="E12" sqref="E12"/>
    </sheetView>
  </sheetViews>
  <sheetFormatPr defaultColWidth="11.421875" defaultRowHeight="12.75"/>
  <cols>
    <col min="1" max="1" width="4.28125" style="1" customWidth="1"/>
    <col min="2" max="2" width="41.421875" style="1" customWidth="1"/>
    <col min="3" max="3" width="3.421875" style="1" customWidth="1"/>
    <col min="4" max="4" width="12.28125" style="1" customWidth="1"/>
    <col min="5" max="5" width="6.421875" style="1" customWidth="1"/>
    <col min="6" max="6" width="9.8515625" style="1" customWidth="1"/>
    <col min="7" max="7" width="4.8515625" style="1" customWidth="1"/>
    <col min="8" max="8" width="9.57421875" style="1" customWidth="1"/>
    <col min="9" max="9" width="4.7109375" style="1" customWidth="1"/>
    <col min="10" max="10" width="8.00390625" style="1" customWidth="1"/>
    <col min="11" max="11" width="6.8515625" style="1" customWidth="1"/>
    <col min="12" max="13" width="11.421875" style="1" customWidth="1"/>
    <col min="14" max="14" width="10.7109375" style="1" customWidth="1"/>
    <col min="15" max="16384" width="11.421875" style="1" customWidth="1"/>
  </cols>
  <sheetData>
    <row r="1" spans="1:22" ht="12.75" customHeight="1">
      <c r="A1" s="466" t="s">
        <v>612</v>
      </c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22" ht="12.75" customHeight="1">
      <c r="A2" s="720" t="s">
        <v>223</v>
      </c>
      <c r="B2" s="720"/>
      <c r="C2" s="720"/>
      <c r="D2" s="720"/>
      <c r="E2" s="720"/>
      <c r="F2" s="720"/>
      <c r="G2" s="720"/>
      <c r="H2" s="720"/>
      <c r="I2" s="720"/>
      <c r="J2" s="720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</row>
    <row r="3" spans="1:22" ht="12.75" customHeight="1">
      <c r="A3" s="663" t="s">
        <v>639</v>
      </c>
      <c r="B3" s="663"/>
      <c r="C3" s="663"/>
      <c r="D3" s="663"/>
      <c r="E3" s="663"/>
      <c r="F3" s="663"/>
      <c r="G3" s="663"/>
      <c r="H3" s="663"/>
      <c r="I3" s="700"/>
      <c r="J3" s="700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ht="12.75" customHeight="1" thickBot="1">
      <c r="A4" s="585"/>
      <c r="B4" s="485"/>
      <c r="C4" s="485"/>
      <c r="D4" s="485"/>
      <c r="E4" s="485"/>
      <c r="F4" s="485"/>
      <c r="G4" s="485"/>
      <c r="H4" s="485"/>
      <c r="I4" s="485"/>
      <c r="J4" s="485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22" ht="30" customHeight="1">
      <c r="A5" s="707" t="s">
        <v>609</v>
      </c>
      <c r="B5" s="707"/>
      <c r="C5" s="556"/>
      <c r="D5" s="546" t="s">
        <v>51</v>
      </c>
      <c r="E5" s="586"/>
      <c r="F5" s="546" t="s">
        <v>52</v>
      </c>
      <c r="G5" s="586"/>
      <c r="H5" s="546" t="s">
        <v>222</v>
      </c>
      <c r="I5" s="586"/>
      <c r="J5" s="546" t="s">
        <v>88</v>
      </c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</row>
    <row r="6" spans="1:22" ht="8.25" customHeight="1">
      <c r="A6" s="142"/>
      <c r="B6" s="142"/>
      <c r="C6" s="142"/>
      <c r="D6" s="209"/>
      <c r="E6" s="142"/>
      <c r="F6" s="167"/>
      <c r="G6" s="142"/>
      <c r="H6" s="167"/>
      <c r="I6" s="167"/>
      <c r="J6" s="167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</row>
    <row r="7" spans="1:22" s="12" customFormat="1" ht="23.25" customHeight="1">
      <c r="A7" s="208"/>
      <c r="B7" s="175" t="s">
        <v>431</v>
      </c>
      <c r="C7" s="175"/>
      <c r="D7" s="251">
        <v>13806</v>
      </c>
      <c r="E7" s="391"/>
      <c r="F7" s="251">
        <v>5571</v>
      </c>
      <c r="G7" s="391"/>
      <c r="H7" s="251">
        <v>19377</v>
      </c>
      <c r="I7" s="184"/>
      <c r="J7" s="285">
        <f>H7/$H$7*100</f>
        <v>100</v>
      </c>
      <c r="K7" s="208"/>
      <c r="L7" s="371"/>
      <c r="M7" s="372"/>
      <c r="N7" s="371"/>
      <c r="O7" s="371"/>
      <c r="P7" s="371"/>
      <c r="Q7" s="371"/>
      <c r="R7" s="371"/>
      <c r="S7" s="371"/>
      <c r="T7" s="371"/>
      <c r="U7" s="371"/>
      <c r="V7" s="371"/>
    </row>
    <row r="8" spans="1:22" ht="24.75" customHeight="1">
      <c r="A8" s="142"/>
      <c r="B8" s="422" t="s">
        <v>224</v>
      </c>
      <c r="C8" s="209"/>
      <c r="D8" s="251">
        <v>2091</v>
      </c>
      <c r="E8" s="361"/>
      <c r="F8" s="251">
        <v>452</v>
      </c>
      <c r="G8" s="361"/>
      <c r="H8" s="251">
        <v>2543</v>
      </c>
      <c r="I8" s="184"/>
      <c r="J8" s="285">
        <f>H8/$H$7*100</f>
        <v>13.12380657480518</v>
      </c>
      <c r="K8" s="138"/>
      <c r="L8" s="319"/>
      <c r="M8" s="320"/>
      <c r="N8" s="138"/>
      <c r="O8" s="138"/>
      <c r="P8" s="138"/>
      <c r="Q8" s="138"/>
      <c r="R8" s="138"/>
      <c r="S8" s="138"/>
      <c r="T8" s="138"/>
      <c r="U8" s="138"/>
      <c r="V8" s="138"/>
    </row>
    <row r="9" spans="1:22" ht="24.75" customHeight="1">
      <c r="A9" s="142"/>
      <c r="B9" s="246" t="s">
        <v>389</v>
      </c>
      <c r="C9" s="293"/>
      <c r="D9" s="251">
        <v>1333</v>
      </c>
      <c r="E9" s="361"/>
      <c r="F9" s="251">
        <v>665</v>
      </c>
      <c r="G9" s="361"/>
      <c r="H9" s="251">
        <v>1998</v>
      </c>
      <c r="I9" s="184"/>
      <c r="J9" s="285">
        <f aca="true" t="shared" si="0" ref="J9:J22">H9/$H$7*100</f>
        <v>10.311193683232698</v>
      </c>
      <c r="K9" s="138"/>
      <c r="L9" s="319"/>
      <c r="M9" s="320"/>
      <c r="N9" s="138"/>
      <c r="O9" s="138"/>
      <c r="P9" s="138"/>
      <c r="Q9" s="138"/>
      <c r="R9" s="138"/>
      <c r="S9" s="138"/>
      <c r="T9" s="138"/>
      <c r="U9" s="138"/>
      <c r="V9" s="138"/>
    </row>
    <row r="10" spans="1:22" ht="24.75" customHeight="1">
      <c r="A10" s="142"/>
      <c r="B10" s="246" t="s">
        <v>225</v>
      </c>
      <c r="C10" s="293"/>
      <c r="D10" s="251">
        <v>1097</v>
      </c>
      <c r="E10" s="361"/>
      <c r="F10" s="251">
        <v>823</v>
      </c>
      <c r="G10" s="361"/>
      <c r="H10" s="251">
        <v>1920</v>
      </c>
      <c r="I10" s="184"/>
      <c r="J10" s="285">
        <f t="shared" si="0"/>
        <v>9.908654590493885</v>
      </c>
      <c r="K10" s="138"/>
      <c r="L10" s="319"/>
      <c r="M10" s="320"/>
      <c r="N10" s="138"/>
      <c r="O10" s="138"/>
      <c r="P10" s="138"/>
      <c r="Q10" s="138"/>
      <c r="R10" s="138"/>
      <c r="S10" s="138"/>
      <c r="T10" s="138"/>
      <c r="U10" s="138"/>
      <c r="V10" s="138"/>
    </row>
    <row r="11" spans="1:22" ht="24.75" customHeight="1">
      <c r="A11" s="142"/>
      <c r="B11" s="263" t="s">
        <v>227</v>
      </c>
      <c r="C11" s="209"/>
      <c r="D11" s="251">
        <v>936</v>
      </c>
      <c r="E11" s="361"/>
      <c r="F11" s="251">
        <v>758</v>
      </c>
      <c r="G11" s="361"/>
      <c r="H11" s="251">
        <v>1694</v>
      </c>
      <c r="I11" s="184"/>
      <c r="J11" s="285">
        <f t="shared" si="0"/>
        <v>8.742323373071168</v>
      </c>
      <c r="K11" s="138"/>
      <c r="L11" s="319"/>
      <c r="M11" s="320"/>
      <c r="N11" s="138"/>
      <c r="O11" s="138"/>
      <c r="P11" s="138"/>
      <c r="Q11" s="138"/>
      <c r="R11" s="138"/>
      <c r="S11" s="138"/>
      <c r="T11" s="138"/>
      <c r="U11" s="138"/>
      <c r="V11" s="138"/>
    </row>
    <row r="12" spans="1:22" ht="24.75" customHeight="1">
      <c r="A12" s="142"/>
      <c r="B12" s="263" t="s">
        <v>228</v>
      </c>
      <c r="C12" s="209"/>
      <c r="D12" s="251">
        <v>1285</v>
      </c>
      <c r="E12" s="361"/>
      <c r="F12" s="251">
        <v>312</v>
      </c>
      <c r="G12" s="361"/>
      <c r="H12" s="251">
        <v>1597</v>
      </c>
      <c r="I12" s="184"/>
      <c r="J12" s="285">
        <f t="shared" si="0"/>
        <v>8.241729885947258</v>
      </c>
      <c r="K12" s="138"/>
      <c r="L12" s="319"/>
      <c r="M12" s="320"/>
      <c r="N12" s="138"/>
      <c r="O12" s="138"/>
      <c r="P12" s="138"/>
      <c r="Q12" s="138"/>
      <c r="R12" s="138"/>
      <c r="S12" s="138"/>
      <c r="T12" s="138"/>
      <c r="U12" s="138"/>
      <c r="V12" s="138"/>
    </row>
    <row r="13" spans="1:22" ht="24.75" customHeight="1">
      <c r="A13" s="142"/>
      <c r="B13" s="246" t="s">
        <v>229</v>
      </c>
      <c r="C13" s="293"/>
      <c r="D13" s="251">
        <v>614</v>
      </c>
      <c r="E13" s="361"/>
      <c r="F13" s="251">
        <v>152</v>
      </c>
      <c r="G13" s="361"/>
      <c r="H13" s="251">
        <v>766</v>
      </c>
      <c r="I13" s="184"/>
      <c r="J13" s="285">
        <f t="shared" si="0"/>
        <v>3.9531403209991227</v>
      </c>
      <c r="K13" s="138"/>
      <c r="L13" s="319"/>
      <c r="M13" s="320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ht="24.75" customHeight="1">
      <c r="A14" s="142"/>
      <c r="B14" s="246" t="s">
        <v>232</v>
      </c>
      <c r="C14" s="293"/>
      <c r="D14" s="251">
        <v>421</v>
      </c>
      <c r="E14" s="361"/>
      <c r="F14" s="251">
        <v>116</v>
      </c>
      <c r="G14" s="361"/>
      <c r="H14" s="251">
        <v>537</v>
      </c>
      <c r="I14" s="184"/>
      <c r="J14" s="285">
        <f t="shared" si="0"/>
        <v>2.7713268307787584</v>
      </c>
      <c r="K14" s="138"/>
      <c r="L14" s="319"/>
      <c r="M14" s="320"/>
      <c r="N14" s="138"/>
      <c r="O14" s="138"/>
      <c r="P14" s="138"/>
      <c r="Q14" s="138"/>
      <c r="R14" s="138"/>
      <c r="S14" s="138"/>
      <c r="T14" s="138"/>
      <c r="U14" s="138"/>
      <c r="V14" s="138"/>
    </row>
    <row r="15" spans="1:22" ht="24.75" customHeight="1">
      <c r="A15" s="142"/>
      <c r="B15" s="246" t="s">
        <v>231</v>
      </c>
      <c r="C15" s="293"/>
      <c r="D15" s="251">
        <v>452</v>
      </c>
      <c r="E15" s="361"/>
      <c r="F15" s="251">
        <v>41</v>
      </c>
      <c r="G15" s="361"/>
      <c r="H15" s="251">
        <v>493</v>
      </c>
      <c r="I15" s="184"/>
      <c r="J15" s="285">
        <f t="shared" si="0"/>
        <v>2.5442534964132735</v>
      </c>
      <c r="K15" s="138"/>
      <c r="L15" s="319"/>
      <c r="M15" s="320"/>
      <c r="N15" s="138"/>
      <c r="O15" s="138"/>
      <c r="P15" s="138"/>
      <c r="Q15" s="138"/>
      <c r="R15" s="138"/>
      <c r="S15" s="138"/>
      <c r="T15" s="138"/>
      <c r="U15" s="138"/>
      <c r="V15" s="138"/>
    </row>
    <row r="16" spans="1:22" ht="24.75" customHeight="1">
      <c r="A16" s="142"/>
      <c r="B16" s="246" t="s">
        <v>230</v>
      </c>
      <c r="C16" s="293"/>
      <c r="D16" s="251">
        <v>357</v>
      </c>
      <c r="E16" s="361"/>
      <c r="F16" s="251">
        <v>113</v>
      </c>
      <c r="G16" s="361"/>
      <c r="H16" s="251">
        <v>470</v>
      </c>
      <c r="I16" s="184"/>
      <c r="J16" s="285">
        <f t="shared" si="0"/>
        <v>2.4255560716313154</v>
      </c>
      <c r="K16" s="138"/>
      <c r="L16" s="319"/>
      <c r="M16" s="320"/>
      <c r="N16" s="138"/>
      <c r="O16" s="138"/>
      <c r="P16" s="138"/>
      <c r="Q16" s="138"/>
      <c r="R16" s="138"/>
      <c r="S16" s="138"/>
      <c r="T16" s="138"/>
      <c r="U16" s="138"/>
      <c r="V16" s="138"/>
    </row>
    <row r="17" spans="1:22" ht="24.75" customHeight="1">
      <c r="A17" s="142"/>
      <c r="B17" s="246" t="s">
        <v>233</v>
      </c>
      <c r="C17" s="293"/>
      <c r="D17" s="251">
        <v>277</v>
      </c>
      <c r="E17" s="361"/>
      <c r="F17" s="251">
        <v>83</v>
      </c>
      <c r="G17" s="361"/>
      <c r="H17" s="251">
        <v>360</v>
      </c>
      <c r="I17" s="184"/>
      <c r="J17" s="285">
        <f t="shared" si="0"/>
        <v>1.8578727357176035</v>
      </c>
      <c r="K17" s="138"/>
      <c r="L17" s="319"/>
      <c r="M17" s="320"/>
      <c r="N17" s="138"/>
      <c r="O17" s="138"/>
      <c r="P17" s="138"/>
      <c r="Q17" s="138"/>
      <c r="R17" s="138"/>
      <c r="S17" s="138"/>
      <c r="T17" s="138"/>
      <c r="U17" s="138"/>
      <c r="V17" s="138"/>
    </row>
    <row r="18" spans="1:22" ht="24.75" customHeight="1">
      <c r="A18" s="142"/>
      <c r="B18" s="263" t="s">
        <v>235</v>
      </c>
      <c r="C18" s="209"/>
      <c r="D18" s="251">
        <v>296</v>
      </c>
      <c r="E18" s="361"/>
      <c r="F18" s="251">
        <v>59</v>
      </c>
      <c r="G18" s="361"/>
      <c r="H18" s="251">
        <v>355</v>
      </c>
      <c r="I18" s="184"/>
      <c r="J18" s="285">
        <f t="shared" si="0"/>
        <v>1.8320689477215255</v>
      </c>
      <c r="K18" s="138"/>
      <c r="L18" s="321"/>
      <c r="M18" s="320"/>
      <c r="N18" s="138"/>
      <c r="O18" s="138"/>
      <c r="P18" s="138"/>
      <c r="Q18" s="138"/>
      <c r="R18" s="138"/>
      <c r="S18" s="138"/>
      <c r="T18" s="138"/>
      <c r="U18" s="138"/>
      <c r="V18" s="138"/>
    </row>
    <row r="19" spans="1:22" ht="24.75" customHeight="1">
      <c r="A19" s="142"/>
      <c r="B19" s="246" t="s">
        <v>234</v>
      </c>
      <c r="C19" s="293"/>
      <c r="D19" s="251">
        <v>260</v>
      </c>
      <c r="E19" s="361"/>
      <c r="F19" s="251">
        <v>74</v>
      </c>
      <c r="G19" s="361"/>
      <c r="H19" s="251">
        <v>334</v>
      </c>
      <c r="I19" s="184"/>
      <c r="J19" s="285">
        <f t="shared" si="0"/>
        <v>1.7236930381379987</v>
      </c>
      <c r="K19" s="138"/>
      <c r="L19" s="319"/>
      <c r="M19" s="320"/>
      <c r="N19" s="138"/>
      <c r="O19" s="138"/>
      <c r="P19" s="138"/>
      <c r="Q19" s="138"/>
      <c r="R19" s="138"/>
      <c r="S19" s="138"/>
      <c r="T19" s="138"/>
      <c r="U19" s="138"/>
      <c r="V19" s="138"/>
    </row>
    <row r="20" spans="1:22" ht="42.75" customHeight="1">
      <c r="A20" s="142"/>
      <c r="B20" s="246" t="s">
        <v>236</v>
      </c>
      <c r="C20" s="293"/>
      <c r="D20" s="251">
        <v>250</v>
      </c>
      <c r="E20" s="361"/>
      <c r="F20" s="251">
        <v>78</v>
      </c>
      <c r="G20" s="361"/>
      <c r="H20" s="251">
        <v>328</v>
      </c>
      <c r="I20" s="184"/>
      <c r="J20" s="285">
        <f t="shared" si="0"/>
        <v>1.692728492542705</v>
      </c>
      <c r="K20" s="138"/>
      <c r="L20" s="319"/>
      <c r="M20" s="320"/>
      <c r="N20" s="138"/>
      <c r="O20" s="138"/>
      <c r="P20" s="138"/>
      <c r="Q20" s="138"/>
      <c r="R20" s="138"/>
      <c r="S20" s="138"/>
      <c r="T20" s="138"/>
      <c r="U20" s="138"/>
      <c r="V20" s="138"/>
    </row>
    <row r="21" spans="1:22" ht="24.75" customHeight="1">
      <c r="A21" s="142"/>
      <c r="B21" s="246" t="s">
        <v>525</v>
      </c>
      <c r="C21" s="209"/>
      <c r="D21" s="251">
        <v>204</v>
      </c>
      <c r="E21" s="361"/>
      <c r="F21" s="251">
        <v>61</v>
      </c>
      <c r="G21" s="361"/>
      <c r="H21" s="251">
        <v>265</v>
      </c>
      <c r="I21" s="184"/>
      <c r="J21" s="285">
        <f t="shared" si="0"/>
        <v>1.3676007637921248</v>
      </c>
      <c r="K21" s="138"/>
      <c r="L21" s="319"/>
      <c r="M21" s="320"/>
      <c r="N21" s="138"/>
      <c r="O21" s="138"/>
      <c r="P21" s="138"/>
      <c r="Q21" s="138"/>
      <c r="R21" s="138"/>
      <c r="S21" s="138"/>
      <c r="T21" s="138"/>
      <c r="U21" s="138"/>
      <c r="V21" s="138"/>
    </row>
    <row r="22" spans="1:22" ht="36" customHeight="1">
      <c r="A22" s="142"/>
      <c r="B22" s="246" t="s">
        <v>237</v>
      </c>
      <c r="C22" s="293"/>
      <c r="D22" s="251">
        <v>172</v>
      </c>
      <c r="E22" s="361"/>
      <c r="F22" s="251">
        <v>54</v>
      </c>
      <c r="G22" s="361"/>
      <c r="H22" s="251">
        <v>226</v>
      </c>
      <c r="I22" s="184"/>
      <c r="J22" s="285">
        <f t="shared" si="0"/>
        <v>1.1663312174227176</v>
      </c>
      <c r="K22" s="138"/>
      <c r="L22" s="319"/>
      <c r="M22" s="320"/>
      <c r="N22" s="138"/>
      <c r="O22" s="138"/>
      <c r="P22" s="138"/>
      <c r="Q22" s="138"/>
      <c r="R22" s="138"/>
      <c r="S22" s="138"/>
      <c r="T22" s="138"/>
      <c r="U22" s="138"/>
      <c r="V22" s="138"/>
    </row>
    <row r="23" spans="1:22" ht="24.75" customHeight="1" thickBot="1">
      <c r="A23" s="479"/>
      <c r="B23" s="479" t="s">
        <v>107</v>
      </c>
      <c r="C23" s="479"/>
      <c r="D23" s="538">
        <f>D7-SUM(D8:D22)</f>
        <v>3761</v>
      </c>
      <c r="E23" s="538"/>
      <c r="F23" s="538">
        <f>F7-SUM(F8:F22)</f>
        <v>1730</v>
      </c>
      <c r="G23" s="538"/>
      <c r="H23" s="538">
        <f>H7-SUM(H8:H22)</f>
        <v>5491</v>
      </c>
      <c r="I23" s="665"/>
      <c r="J23" s="552">
        <f>J7-SUM(J8:J22)</f>
        <v>28.337719977292664</v>
      </c>
      <c r="K23" s="322"/>
      <c r="L23" s="138"/>
      <c r="M23" s="320"/>
      <c r="N23" s="138"/>
      <c r="O23" s="138"/>
      <c r="P23" s="138"/>
      <c r="Q23" s="138"/>
      <c r="R23" s="138"/>
      <c r="S23" s="138"/>
      <c r="T23" s="138"/>
      <c r="U23" s="138"/>
      <c r="V23" s="138"/>
    </row>
    <row r="24" spans="1:22" ht="12.75">
      <c r="A24" s="767" t="s">
        <v>79</v>
      </c>
      <c r="B24" s="767"/>
      <c r="C24" s="767"/>
      <c r="D24" s="767"/>
      <c r="E24" s="767"/>
      <c r="F24" s="767"/>
      <c r="G24" s="767"/>
      <c r="H24" s="767"/>
      <c r="I24" s="767"/>
      <c r="J24" s="767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</row>
    <row r="25" spans="1:22" ht="12.75">
      <c r="A25" s="269" t="s">
        <v>535</v>
      </c>
      <c r="B25" s="591"/>
      <c r="C25" s="591"/>
      <c r="D25" s="591"/>
      <c r="E25" s="591"/>
      <c r="F25" s="591"/>
      <c r="G25" s="591"/>
      <c r="H25" s="591"/>
      <c r="I25" s="591"/>
      <c r="J25" s="591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</row>
    <row r="27" spans="1:10" ht="12.75">
      <c r="A27" s="2"/>
      <c r="B27" s="2"/>
      <c r="C27" s="2"/>
      <c r="D27" s="24"/>
      <c r="E27" s="24"/>
      <c r="F27" s="24"/>
      <c r="G27" s="24"/>
      <c r="H27" s="2"/>
      <c r="I27" s="2"/>
      <c r="J27" s="2"/>
    </row>
    <row r="49" spans="2:3" ht="17.25" customHeight="1">
      <c r="B49" s="45"/>
      <c r="C49" s="45"/>
    </row>
    <row r="50" spans="2:3" ht="15.75">
      <c r="B50" s="45"/>
      <c r="C50" s="45"/>
    </row>
  </sheetData>
  <sheetProtection/>
  <mergeCells count="4">
    <mergeCell ref="A2:J2"/>
    <mergeCell ref="A5:B5"/>
    <mergeCell ref="A24:J24"/>
    <mergeCell ref="I3:J3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300" verticalDpi="300" orientation="landscape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F126"/>
  <sheetViews>
    <sheetView showGridLines="0" zoomScale="95" zoomScaleNormal="95" zoomScaleSheetLayoutView="50" zoomScalePageLayoutView="0" workbookViewId="0" topLeftCell="A1">
      <selection activeCell="J6" sqref="J6:K6"/>
    </sheetView>
  </sheetViews>
  <sheetFormatPr defaultColWidth="11.421875" defaultRowHeight="12.75"/>
  <cols>
    <col min="1" max="1" width="3.421875" style="1" customWidth="1"/>
    <col min="2" max="2" width="16.57421875" style="1" customWidth="1"/>
    <col min="3" max="3" width="7.8515625" style="1" customWidth="1"/>
    <col min="4" max="4" width="8.140625" style="1" bestFit="1" customWidth="1"/>
    <col min="5" max="5" width="7.00390625" style="1" bestFit="1" customWidth="1"/>
    <col min="6" max="6" width="1.421875" style="1" customWidth="1"/>
    <col min="7" max="7" width="7.00390625" style="1" bestFit="1" customWidth="1"/>
    <col min="8" max="8" width="6.57421875" style="1" customWidth="1"/>
    <col min="9" max="9" width="1.57421875" style="1" customWidth="1"/>
    <col min="10" max="10" width="7.00390625" style="1" bestFit="1" customWidth="1"/>
    <col min="11" max="11" width="6.00390625" style="1" bestFit="1" customWidth="1"/>
    <col min="12" max="12" width="1.57421875" style="1" customWidth="1"/>
    <col min="13" max="13" width="7.00390625" style="1" bestFit="1" customWidth="1"/>
    <col min="14" max="14" width="6.00390625" style="1" bestFit="1" customWidth="1"/>
    <col min="15" max="15" width="1.57421875" style="1" customWidth="1"/>
    <col min="16" max="16" width="7.00390625" style="1" customWidth="1"/>
    <col min="17" max="17" width="6.00390625" style="1" bestFit="1" customWidth="1"/>
    <col min="18" max="18" width="1.57421875" style="1" customWidth="1"/>
    <col min="19" max="19" width="7.00390625" style="1" bestFit="1" customWidth="1"/>
    <col min="20" max="20" width="6.00390625" style="1" bestFit="1" customWidth="1"/>
    <col min="21" max="21" width="1.57421875" style="1" customWidth="1"/>
    <col min="22" max="22" width="8.8515625" style="1" customWidth="1"/>
    <col min="23" max="23" width="9.421875" style="1" customWidth="1"/>
    <col min="24" max="24" width="1.57421875" style="1" customWidth="1"/>
    <col min="25" max="26" width="6.00390625" style="1" bestFit="1" customWidth="1"/>
    <col min="27" max="27" width="1.57421875" style="1" customWidth="1"/>
    <col min="28" max="28" width="6.7109375" style="1" customWidth="1"/>
    <col min="29" max="29" width="5.7109375" style="1" customWidth="1"/>
    <col min="30" max="30" width="1.57421875" style="1" customWidth="1"/>
    <col min="31" max="31" width="5.57421875" style="1" customWidth="1"/>
    <col min="32" max="32" width="5.8515625" style="1" customWidth="1"/>
    <col min="33" max="33" width="1.57421875" style="1" customWidth="1"/>
    <col min="34" max="35" width="6.00390625" style="1" bestFit="1" customWidth="1"/>
    <col min="36" max="36" width="1.57421875" style="1" customWidth="1"/>
    <col min="37" max="37" width="6.57421875" style="1" customWidth="1"/>
    <col min="38" max="38" width="6.140625" style="1" customWidth="1"/>
    <col min="39" max="39" width="1.57421875" style="1" customWidth="1"/>
    <col min="40" max="40" width="6.57421875" style="1" customWidth="1"/>
    <col min="41" max="41" width="6.00390625" style="1" customWidth="1"/>
    <col min="42" max="42" width="1.57421875" style="1" customWidth="1"/>
    <col min="43" max="43" width="6.7109375" style="1" customWidth="1"/>
    <col min="44" max="44" width="4.8515625" style="1" bestFit="1" customWidth="1"/>
    <col min="45" max="45" width="1.57421875" style="1" customWidth="1"/>
    <col min="46" max="46" width="5.8515625" style="1" bestFit="1" customWidth="1"/>
    <col min="47" max="47" width="8.28125" style="1" customWidth="1"/>
    <col min="48" max="48" width="1.57421875" style="1" customWidth="1"/>
    <col min="49" max="49" width="6.140625" style="57" customWidth="1"/>
    <col min="50" max="50" width="5.421875" style="57" customWidth="1"/>
    <col min="51" max="51" width="1.57421875" style="57" customWidth="1"/>
    <col min="52" max="53" width="6.8515625" style="1" bestFit="1" customWidth="1"/>
    <col min="54" max="16384" width="11.421875" style="1" customWidth="1"/>
  </cols>
  <sheetData>
    <row r="1" ht="12.75" customHeight="1">
      <c r="A1" s="466" t="s">
        <v>612</v>
      </c>
    </row>
    <row r="2" spans="1:56" ht="12.75" customHeight="1">
      <c r="A2" s="705" t="s">
        <v>238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/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5"/>
      <c r="BB2" s="8"/>
      <c r="BC2" s="8"/>
      <c r="BD2" s="8"/>
    </row>
    <row r="3" spans="1:53" ht="19.5" customHeight="1">
      <c r="A3" s="666" t="s">
        <v>640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W3" s="666"/>
      <c r="X3" s="666"/>
      <c r="Y3" s="700"/>
      <c r="Z3" s="700"/>
      <c r="AA3" s="700"/>
      <c r="AB3" s="700"/>
      <c r="AC3" s="700"/>
      <c r="AD3" s="700"/>
      <c r="AE3" s="700"/>
      <c r="AF3" s="700"/>
      <c r="AG3" s="700"/>
      <c r="AH3" s="700"/>
      <c r="AI3" s="700"/>
      <c r="AJ3" s="700"/>
      <c r="AK3" s="700"/>
      <c r="AL3" s="700"/>
      <c r="AM3" s="700"/>
      <c r="AN3" s="700"/>
      <c r="AO3" s="700"/>
      <c r="AP3" s="700"/>
      <c r="AQ3" s="700"/>
      <c r="AR3" s="700"/>
      <c r="AS3" s="700"/>
      <c r="AT3" s="700"/>
      <c r="AU3" s="700"/>
      <c r="AV3" s="700"/>
      <c r="AW3" s="700"/>
      <c r="AX3" s="700"/>
      <c r="AY3" s="700"/>
      <c r="AZ3" s="700"/>
      <c r="BA3" s="700"/>
    </row>
    <row r="4" spans="1:53" ht="12.75" customHeight="1" thickBot="1">
      <c r="A4" s="140"/>
      <c r="B4" s="140"/>
      <c r="C4" s="140"/>
      <c r="D4" s="140"/>
      <c r="E4" s="140"/>
      <c r="F4" s="140"/>
      <c r="G4" s="140"/>
      <c r="H4" s="140"/>
      <c r="I4" s="140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</row>
    <row r="5" spans="1:53" s="31" customFormat="1" ht="22.5" customHeight="1">
      <c r="A5" s="740" t="s">
        <v>432</v>
      </c>
      <c r="B5" s="740"/>
      <c r="C5" s="740" t="s">
        <v>71</v>
      </c>
      <c r="D5" s="740"/>
      <c r="E5" s="740"/>
      <c r="F5" s="555"/>
      <c r="G5" s="704" t="s">
        <v>465</v>
      </c>
      <c r="H5" s="704"/>
      <c r="I5" s="704"/>
      <c r="J5" s="704"/>
      <c r="K5" s="704"/>
      <c r="L5" s="704"/>
      <c r="M5" s="704"/>
      <c r="N5" s="704"/>
      <c r="O5" s="704"/>
      <c r="P5" s="704"/>
      <c r="Q5" s="704"/>
      <c r="R5" s="704"/>
      <c r="S5" s="704"/>
      <c r="T5" s="704"/>
      <c r="U5" s="704"/>
      <c r="V5" s="704"/>
      <c r="W5" s="704"/>
      <c r="X5" s="704"/>
      <c r="Y5" s="704"/>
      <c r="Z5" s="704"/>
      <c r="AA5" s="704"/>
      <c r="AB5" s="704"/>
      <c r="AC5" s="704"/>
      <c r="AD5" s="704"/>
      <c r="AE5" s="704"/>
      <c r="AF5" s="704"/>
      <c r="AG5" s="704"/>
      <c r="AH5" s="704"/>
      <c r="AI5" s="704"/>
      <c r="AJ5" s="704"/>
      <c r="AK5" s="704"/>
      <c r="AL5" s="704"/>
      <c r="AM5" s="704"/>
      <c r="AN5" s="704"/>
      <c r="AO5" s="704"/>
      <c r="AP5" s="704"/>
      <c r="AQ5" s="704"/>
      <c r="AR5" s="704"/>
      <c r="AS5" s="704"/>
      <c r="AT5" s="704"/>
      <c r="AU5" s="704"/>
      <c r="AV5" s="704"/>
      <c r="AW5" s="704"/>
      <c r="AX5" s="704"/>
      <c r="AY5" s="704"/>
      <c r="AZ5" s="704"/>
      <c r="BA5" s="704"/>
    </row>
    <row r="6" spans="1:53" ht="110.25" customHeight="1">
      <c r="A6" s="804"/>
      <c r="B6" s="804"/>
      <c r="C6" s="805"/>
      <c r="D6" s="805"/>
      <c r="E6" s="805"/>
      <c r="F6" s="145"/>
      <c r="G6" s="781" t="s">
        <v>224</v>
      </c>
      <c r="H6" s="781" t="s">
        <v>224</v>
      </c>
      <c r="I6" s="293"/>
      <c r="J6" s="781" t="s">
        <v>389</v>
      </c>
      <c r="K6" s="781" t="s">
        <v>226</v>
      </c>
      <c r="L6" s="293"/>
      <c r="M6" s="781" t="s">
        <v>225</v>
      </c>
      <c r="N6" s="781" t="s">
        <v>225</v>
      </c>
      <c r="O6" s="293"/>
      <c r="P6" s="781" t="s">
        <v>227</v>
      </c>
      <c r="Q6" s="781" t="s">
        <v>227</v>
      </c>
      <c r="R6" s="293"/>
      <c r="S6" s="781" t="s">
        <v>228</v>
      </c>
      <c r="T6" s="781" t="s">
        <v>228</v>
      </c>
      <c r="U6" s="293"/>
      <c r="V6" s="781" t="s">
        <v>229</v>
      </c>
      <c r="W6" s="781" t="s">
        <v>229</v>
      </c>
      <c r="X6" s="293"/>
      <c r="Y6" s="781" t="s">
        <v>232</v>
      </c>
      <c r="Z6" s="781" t="s">
        <v>232</v>
      </c>
      <c r="AA6" s="293"/>
      <c r="AB6" s="781" t="s">
        <v>231</v>
      </c>
      <c r="AC6" s="781" t="s">
        <v>231</v>
      </c>
      <c r="AD6" s="31"/>
      <c r="AE6" s="781" t="s">
        <v>230</v>
      </c>
      <c r="AF6" s="781" t="s">
        <v>230</v>
      </c>
      <c r="AG6" s="293"/>
      <c r="AH6" s="781" t="s">
        <v>233</v>
      </c>
      <c r="AI6" s="781" t="s">
        <v>233</v>
      </c>
      <c r="AJ6" s="293"/>
      <c r="AK6" s="781" t="s">
        <v>235</v>
      </c>
      <c r="AL6" s="781" t="s">
        <v>235</v>
      </c>
      <c r="AM6" s="293"/>
      <c r="AN6" s="781" t="s">
        <v>234</v>
      </c>
      <c r="AO6" s="781" t="s">
        <v>234</v>
      </c>
      <c r="AP6" s="293"/>
      <c r="AQ6" s="781" t="s">
        <v>236</v>
      </c>
      <c r="AR6" s="781" t="s">
        <v>236</v>
      </c>
      <c r="AS6" s="293"/>
      <c r="AT6" s="781" t="s">
        <v>525</v>
      </c>
      <c r="AU6" s="781" t="s">
        <v>525</v>
      </c>
      <c r="AV6" s="293"/>
      <c r="AW6" s="781" t="s">
        <v>237</v>
      </c>
      <c r="AX6" s="781" t="s">
        <v>237</v>
      </c>
      <c r="AY6" s="293"/>
      <c r="AZ6" s="781" t="s">
        <v>83</v>
      </c>
      <c r="BA6" s="781"/>
    </row>
    <row r="7" spans="1:53" ht="17.25" customHeight="1">
      <c r="A7" s="741"/>
      <c r="B7" s="741"/>
      <c r="C7" s="547" t="s">
        <v>53</v>
      </c>
      <c r="D7" s="547" t="s">
        <v>72</v>
      </c>
      <c r="E7" s="547" t="s">
        <v>73</v>
      </c>
      <c r="F7" s="548"/>
      <c r="G7" s="547" t="s">
        <v>72</v>
      </c>
      <c r="H7" s="547" t="s">
        <v>73</v>
      </c>
      <c r="I7" s="548"/>
      <c r="J7" s="547" t="s">
        <v>72</v>
      </c>
      <c r="K7" s="547" t="s">
        <v>73</v>
      </c>
      <c r="L7" s="548"/>
      <c r="M7" s="547" t="s">
        <v>72</v>
      </c>
      <c r="N7" s="547" t="s">
        <v>73</v>
      </c>
      <c r="O7" s="548"/>
      <c r="P7" s="547" t="s">
        <v>72</v>
      </c>
      <c r="Q7" s="547" t="s">
        <v>73</v>
      </c>
      <c r="R7" s="548"/>
      <c r="S7" s="547" t="s">
        <v>72</v>
      </c>
      <c r="T7" s="547" t="s">
        <v>73</v>
      </c>
      <c r="U7" s="548"/>
      <c r="V7" s="547" t="s">
        <v>72</v>
      </c>
      <c r="W7" s="547" t="s">
        <v>73</v>
      </c>
      <c r="X7" s="548"/>
      <c r="Y7" s="547" t="s">
        <v>72</v>
      </c>
      <c r="Z7" s="547" t="s">
        <v>73</v>
      </c>
      <c r="AA7" s="548"/>
      <c r="AB7" s="547" t="s">
        <v>72</v>
      </c>
      <c r="AC7" s="547" t="s">
        <v>73</v>
      </c>
      <c r="AD7" s="548"/>
      <c r="AE7" s="547" t="s">
        <v>72</v>
      </c>
      <c r="AF7" s="547" t="s">
        <v>73</v>
      </c>
      <c r="AG7" s="548"/>
      <c r="AH7" s="547" t="s">
        <v>72</v>
      </c>
      <c r="AI7" s="547" t="s">
        <v>73</v>
      </c>
      <c r="AJ7" s="548"/>
      <c r="AK7" s="547" t="s">
        <v>72</v>
      </c>
      <c r="AL7" s="547" t="s">
        <v>73</v>
      </c>
      <c r="AM7" s="548"/>
      <c r="AN7" s="547" t="s">
        <v>72</v>
      </c>
      <c r="AO7" s="547" t="s">
        <v>73</v>
      </c>
      <c r="AP7" s="548"/>
      <c r="AQ7" s="547" t="s">
        <v>72</v>
      </c>
      <c r="AR7" s="547" t="s">
        <v>73</v>
      </c>
      <c r="AS7" s="548"/>
      <c r="AT7" s="547" t="s">
        <v>72</v>
      </c>
      <c r="AU7" s="547" t="s">
        <v>73</v>
      </c>
      <c r="AV7" s="548"/>
      <c r="AW7" s="547" t="s">
        <v>72</v>
      </c>
      <c r="AX7" s="547" t="s">
        <v>73</v>
      </c>
      <c r="AY7" s="548"/>
      <c r="AZ7" s="547" t="s">
        <v>72</v>
      </c>
      <c r="BA7" s="547" t="s">
        <v>73</v>
      </c>
    </row>
    <row r="8" spans="1:53" ht="12.75" customHeight="1">
      <c r="A8" s="145"/>
      <c r="B8" s="145"/>
      <c r="C8" s="324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324"/>
      <c r="AL8" s="324"/>
      <c r="AM8" s="324"/>
      <c r="AN8" s="324"/>
      <c r="AO8" s="324"/>
      <c r="AP8" s="324"/>
      <c r="AQ8" s="324"/>
      <c r="AR8" s="324"/>
      <c r="AS8" s="324"/>
      <c r="AT8" s="324"/>
      <c r="AU8" s="324"/>
      <c r="AV8" s="324"/>
      <c r="AW8" s="324"/>
      <c r="AX8" s="324"/>
      <c r="AY8" s="324"/>
      <c r="AZ8" s="324"/>
      <c r="BA8" s="324"/>
    </row>
    <row r="9" spans="1:55" ht="12.75" customHeight="1">
      <c r="A9" s="326"/>
      <c r="B9" s="326" t="s">
        <v>53</v>
      </c>
      <c r="C9" s="177">
        <f>SUM(C11:C45)</f>
        <v>19377</v>
      </c>
      <c r="D9" s="177">
        <f>SUM(D11:D45)</f>
        <v>13806</v>
      </c>
      <c r="E9" s="177">
        <f>SUM(E11:E45)</f>
        <v>5571</v>
      </c>
      <c r="F9" s="177"/>
      <c r="G9" s="177">
        <f>SUM(G11:G45)</f>
        <v>2091</v>
      </c>
      <c r="H9" s="177">
        <f aca="true" t="shared" si="0" ref="H9:AX9">SUM(H11:H45)</f>
        <v>452</v>
      </c>
      <c r="I9" s="177"/>
      <c r="J9" s="177">
        <f t="shared" si="0"/>
        <v>1333</v>
      </c>
      <c r="K9" s="177">
        <f t="shared" si="0"/>
        <v>665</v>
      </c>
      <c r="L9" s="177"/>
      <c r="M9" s="177">
        <f t="shared" si="0"/>
        <v>1097</v>
      </c>
      <c r="N9" s="177">
        <f t="shared" si="0"/>
        <v>823</v>
      </c>
      <c r="O9" s="177"/>
      <c r="P9" s="177">
        <f t="shared" si="0"/>
        <v>936</v>
      </c>
      <c r="Q9" s="177">
        <f t="shared" si="0"/>
        <v>758</v>
      </c>
      <c r="R9" s="177"/>
      <c r="S9" s="177">
        <f t="shared" si="0"/>
        <v>1285</v>
      </c>
      <c r="T9" s="177">
        <f t="shared" si="0"/>
        <v>312</v>
      </c>
      <c r="U9" s="177"/>
      <c r="V9" s="177">
        <f t="shared" si="0"/>
        <v>614</v>
      </c>
      <c r="W9" s="177">
        <f t="shared" si="0"/>
        <v>152</v>
      </c>
      <c r="X9" s="177"/>
      <c r="Y9" s="177">
        <f t="shared" si="0"/>
        <v>421</v>
      </c>
      <c r="Z9" s="177">
        <f t="shared" si="0"/>
        <v>116</v>
      </c>
      <c r="AA9" s="177"/>
      <c r="AB9" s="177">
        <f t="shared" si="0"/>
        <v>452</v>
      </c>
      <c r="AC9" s="177">
        <f t="shared" si="0"/>
        <v>41</v>
      </c>
      <c r="AD9" s="177"/>
      <c r="AE9" s="177">
        <f t="shared" si="0"/>
        <v>357</v>
      </c>
      <c r="AF9" s="177">
        <f t="shared" si="0"/>
        <v>113</v>
      </c>
      <c r="AG9" s="177"/>
      <c r="AH9" s="177">
        <f t="shared" si="0"/>
        <v>277</v>
      </c>
      <c r="AI9" s="177">
        <f t="shared" si="0"/>
        <v>83</v>
      </c>
      <c r="AJ9" s="177"/>
      <c r="AK9" s="177">
        <f t="shared" si="0"/>
        <v>296</v>
      </c>
      <c r="AL9" s="177">
        <f t="shared" si="0"/>
        <v>59</v>
      </c>
      <c r="AM9" s="177"/>
      <c r="AN9" s="177">
        <f t="shared" si="0"/>
        <v>260</v>
      </c>
      <c r="AO9" s="177">
        <f t="shared" si="0"/>
        <v>74</v>
      </c>
      <c r="AP9" s="177"/>
      <c r="AQ9" s="177">
        <f t="shared" si="0"/>
        <v>250</v>
      </c>
      <c r="AR9" s="177">
        <f t="shared" si="0"/>
        <v>78</v>
      </c>
      <c r="AS9" s="177"/>
      <c r="AT9" s="177">
        <f t="shared" si="0"/>
        <v>204</v>
      </c>
      <c r="AU9" s="177">
        <f t="shared" si="0"/>
        <v>61</v>
      </c>
      <c r="AV9" s="177"/>
      <c r="AW9" s="177">
        <f t="shared" si="0"/>
        <v>204</v>
      </c>
      <c r="AX9" s="177">
        <f t="shared" si="0"/>
        <v>61</v>
      </c>
      <c r="AY9" s="177"/>
      <c r="AZ9" s="177">
        <f>D9-SUM(G9,J9,M9,P9,S9,V9,Y9,AB9,AE9,AH9,AN9,AK9,AQ9,AT9,AW9)</f>
        <v>3729</v>
      </c>
      <c r="BA9" s="177">
        <f>E9-SUM(H9,K9,N9,Q9,T9,W9,Z9,AC9,AF9,AI9,AO9,AL9,AR9,AU9,AX9)</f>
        <v>1723</v>
      </c>
      <c r="BB9" s="177"/>
      <c r="BC9" s="177"/>
    </row>
    <row r="10" spans="1:53" ht="12.75" customHeight="1">
      <c r="A10" s="326"/>
      <c r="B10" s="326"/>
      <c r="C10" s="177"/>
      <c r="D10" s="177"/>
      <c r="E10" s="177"/>
      <c r="F10" s="177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177"/>
      <c r="BA10" s="177"/>
    </row>
    <row r="11" spans="1:58" ht="12.75">
      <c r="A11" s="142"/>
      <c r="B11" s="150" t="s">
        <v>10</v>
      </c>
      <c r="C11" s="177">
        <f>SUM(D11:E11)</f>
        <v>272</v>
      </c>
      <c r="D11" s="177">
        <v>205</v>
      </c>
      <c r="E11" s="177">
        <v>67</v>
      </c>
      <c r="F11" s="177"/>
      <c r="G11" s="177">
        <v>26</v>
      </c>
      <c r="H11" s="177">
        <v>8</v>
      </c>
      <c r="I11" s="177"/>
      <c r="J11" s="177">
        <v>15</v>
      </c>
      <c r="K11" s="177">
        <v>7</v>
      </c>
      <c r="L11" s="177"/>
      <c r="M11" s="177">
        <v>9</v>
      </c>
      <c r="N11" s="177">
        <v>10</v>
      </c>
      <c r="O11" s="177"/>
      <c r="P11" s="177">
        <v>10</v>
      </c>
      <c r="Q11" s="177">
        <v>2</v>
      </c>
      <c r="R11" s="177"/>
      <c r="S11" s="177">
        <v>14</v>
      </c>
      <c r="T11" s="177">
        <v>6</v>
      </c>
      <c r="U11" s="177"/>
      <c r="V11" s="177">
        <v>5</v>
      </c>
      <c r="W11" s="177"/>
      <c r="X11" s="177"/>
      <c r="Y11" s="177">
        <v>6</v>
      </c>
      <c r="Z11" s="177"/>
      <c r="AA11" s="177"/>
      <c r="AB11" s="177">
        <v>12</v>
      </c>
      <c r="AC11" s="177">
        <v>2</v>
      </c>
      <c r="AD11" s="177"/>
      <c r="AE11" s="177">
        <v>7</v>
      </c>
      <c r="AF11" s="177"/>
      <c r="AG11" s="177"/>
      <c r="AH11" s="177">
        <v>5</v>
      </c>
      <c r="AI11" s="177"/>
      <c r="AJ11" s="177"/>
      <c r="AK11" s="177">
        <v>6</v>
      </c>
      <c r="AL11" s="177"/>
      <c r="AM11" s="177"/>
      <c r="AN11" s="177">
        <v>1</v>
      </c>
      <c r="AO11" s="177">
        <v>1</v>
      </c>
      <c r="AP11" s="177"/>
      <c r="AQ11" s="177">
        <v>2</v>
      </c>
      <c r="AR11" s="177">
        <v>4</v>
      </c>
      <c r="AS11" s="177"/>
      <c r="AT11" s="177">
        <v>5</v>
      </c>
      <c r="AU11" s="177"/>
      <c r="AV11" s="177"/>
      <c r="AW11" s="177">
        <v>5</v>
      </c>
      <c r="AX11" s="177"/>
      <c r="AY11" s="177"/>
      <c r="AZ11" s="177">
        <f>D11-SUM(G11,J11,M11,P11,S11,V11,Y11,AB11,AE11,AH11,AN11,AK11,AQ11,AT11,AW11)</f>
        <v>77</v>
      </c>
      <c r="BA11" s="177">
        <f>E11-SUM(H11,K11,N11,Q11,T11,W11,Z11,AC11,AF11,AI11,AO11,AL11,AR11,AU11,AX11)</f>
        <v>27</v>
      </c>
      <c r="BB11" s="13"/>
      <c r="BF11" s="13"/>
    </row>
    <row r="12" spans="1:58" ht="12.75">
      <c r="A12" s="142"/>
      <c r="B12" s="150" t="s">
        <v>11</v>
      </c>
      <c r="C12" s="177">
        <f aca="true" t="shared" si="1" ref="C12:C45">SUM(D12:E12)</f>
        <v>1183</v>
      </c>
      <c r="D12" s="177">
        <v>704</v>
      </c>
      <c r="E12" s="177">
        <v>479</v>
      </c>
      <c r="F12" s="177"/>
      <c r="G12" s="177">
        <v>124</v>
      </c>
      <c r="H12" s="177">
        <v>40</v>
      </c>
      <c r="I12" s="177"/>
      <c r="J12" s="177">
        <v>67</v>
      </c>
      <c r="K12" s="177">
        <v>48</v>
      </c>
      <c r="L12" s="177"/>
      <c r="M12" s="177">
        <v>50</v>
      </c>
      <c r="N12" s="177">
        <v>64</v>
      </c>
      <c r="O12" s="177"/>
      <c r="P12" s="177">
        <v>74</v>
      </c>
      <c r="Q12" s="177">
        <v>74</v>
      </c>
      <c r="R12" s="177"/>
      <c r="S12" s="177">
        <v>46</v>
      </c>
      <c r="T12" s="177">
        <v>10</v>
      </c>
      <c r="U12" s="177"/>
      <c r="V12" s="177">
        <v>50</v>
      </c>
      <c r="W12" s="177">
        <v>16</v>
      </c>
      <c r="X12" s="177"/>
      <c r="Y12" s="177">
        <v>15</v>
      </c>
      <c r="Z12" s="177">
        <v>7</v>
      </c>
      <c r="AA12" s="177"/>
      <c r="AB12" s="177">
        <v>29</v>
      </c>
      <c r="AC12" s="177">
        <v>1</v>
      </c>
      <c r="AD12" s="177"/>
      <c r="AE12" s="177">
        <v>6</v>
      </c>
      <c r="AF12" s="177">
        <v>5</v>
      </c>
      <c r="AG12" s="177"/>
      <c r="AH12" s="177">
        <v>5</v>
      </c>
      <c r="AI12" s="177">
        <v>3</v>
      </c>
      <c r="AJ12" s="177"/>
      <c r="AK12" s="177">
        <v>22</v>
      </c>
      <c r="AL12" s="177">
        <v>8</v>
      </c>
      <c r="AM12" s="177"/>
      <c r="AN12" s="177">
        <v>12</v>
      </c>
      <c r="AO12" s="177">
        <v>7</v>
      </c>
      <c r="AP12" s="177"/>
      <c r="AQ12" s="177">
        <v>10</v>
      </c>
      <c r="AR12" s="177">
        <v>4</v>
      </c>
      <c r="AS12" s="177"/>
      <c r="AT12" s="177">
        <v>9</v>
      </c>
      <c r="AU12" s="177">
        <v>4</v>
      </c>
      <c r="AV12" s="177"/>
      <c r="AW12" s="177">
        <v>9</v>
      </c>
      <c r="AX12" s="177">
        <v>4</v>
      </c>
      <c r="AY12" s="177"/>
      <c r="AZ12" s="177">
        <f aca="true" t="shared" si="2" ref="AZ12:BA45">D12-SUM(G12,J12,M12,P12,S12,V12,Y12,AB12,AE12,AH12,AN12,AK12,AQ12,AT12,AW12)</f>
        <v>176</v>
      </c>
      <c r="BA12" s="177">
        <f t="shared" si="2"/>
        <v>184</v>
      </c>
      <c r="BB12" s="13"/>
      <c r="BF12" s="13"/>
    </row>
    <row r="13" spans="1:58" ht="12.75">
      <c r="A13" s="142"/>
      <c r="B13" s="150" t="s">
        <v>12</v>
      </c>
      <c r="C13" s="177">
        <f t="shared" si="1"/>
        <v>203</v>
      </c>
      <c r="D13" s="177">
        <v>152</v>
      </c>
      <c r="E13" s="177">
        <v>51</v>
      </c>
      <c r="F13" s="177"/>
      <c r="G13" s="177">
        <v>22</v>
      </c>
      <c r="H13" s="177">
        <v>1</v>
      </c>
      <c r="I13" s="177"/>
      <c r="J13" s="177">
        <v>12</v>
      </c>
      <c r="K13" s="177">
        <v>10</v>
      </c>
      <c r="L13" s="177"/>
      <c r="M13" s="177">
        <v>16</v>
      </c>
      <c r="N13" s="177">
        <v>5</v>
      </c>
      <c r="O13" s="177"/>
      <c r="P13" s="177">
        <v>10</v>
      </c>
      <c r="Q13" s="177">
        <v>7</v>
      </c>
      <c r="R13" s="177"/>
      <c r="S13" s="177">
        <v>13</v>
      </c>
      <c r="T13" s="177">
        <v>3</v>
      </c>
      <c r="U13" s="177"/>
      <c r="V13" s="177">
        <v>12</v>
      </c>
      <c r="W13" s="177"/>
      <c r="X13" s="177"/>
      <c r="Y13" s="177">
        <v>2</v>
      </c>
      <c r="Z13" s="177">
        <v>1</v>
      </c>
      <c r="AA13" s="177"/>
      <c r="AB13" s="177">
        <v>8</v>
      </c>
      <c r="AC13" s="177"/>
      <c r="AD13" s="177"/>
      <c r="AE13" s="177">
        <v>2</v>
      </c>
      <c r="AF13" s="177"/>
      <c r="AG13" s="177"/>
      <c r="AH13" s="177">
        <v>2</v>
      </c>
      <c r="AI13" s="177"/>
      <c r="AJ13" s="177"/>
      <c r="AK13" s="177">
        <v>5</v>
      </c>
      <c r="AL13" s="177"/>
      <c r="AM13" s="177"/>
      <c r="AN13" s="177">
        <v>2</v>
      </c>
      <c r="AO13" s="177"/>
      <c r="AP13" s="177"/>
      <c r="AQ13" s="177">
        <v>2</v>
      </c>
      <c r="AR13" s="177"/>
      <c r="AS13" s="177"/>
      <c r="AT13" s="177">
        <v>2</v>
      </c>
      <c r="AU13" s="177">
        <v>1</v>
      </c>
      <c r="AV13" s="177"/>
      <c r="AW13" s="177">
        <v>2</v>
      </c>
      <c r="AX13" s="177">
        <v>1</v>
      </c>
      <c r="AY13" s="177"/>
      <c r="AZ13" s="177">
        <f t="shared" si="2"/>
        <v>40</v>
      </c>
      <c r="BA13" s="177">
        <f t="shared" si="2"/>
        <v>22</v>
      </c>
      <c r="BB13" s="13"/>
      <c r="BF13" s="13"/>
    </row>
    <row r="14" spans="1:58" ht="12.75">
      <c r="A14" s="142"/>
      <c r="B14" s="150" t="s">
        <v>13</v>
      </c>
      <c r="C14" s="177">
        <f t="shared" si="1"/>
        <v>147</v>
      </c>
      <c r="D14" s="177">
        <v>109</v>
      </c>
      <c r="E14" s="177">
        <v>38</v>
      </c>
      <c r="F14" s="177"/>
      <c r="G14" s="177">
        <v>17</v>
      </c>
      <c r="H14" s="177">
        <v>5</v>
      </c>
      <c r="I14" s="177"/>
      <c r="J14" s="177">
        <v>15</v>
      </c>
      <c r="K14" s="177">
        <v>4</v>
      </c>
      <c r="L14" s="177"/>
      <c r="M14" s="177">
        <v>11</v>
      </c>
      <c r="N14" s="177">
        <v>4</v>
      </c>
      <c r="O14" s="177"/>
      <c r="P14" s="177">
        <v>10</v>
      </c>
      <c r="Q14" s="177">
        <v>10</v>
      </c>
      <c r="R14" s="177"/>
      <c r="S14" s="177">
        <v>6</v>
      </c>
      <c r="T14" s="177"/>
      <c r="U14" s="177"/>
      <c r="V14" s="177">
        <v>8</v>
      </c>
      <c r="W14" s="177"/>
      <c r="X14" s="177"/>
      <c r="Y14" s="177">
        <v>4</v>
      </c>
      <c r="Z14" s="177">
        <v>1</v>
      </c>
      <c r="AA14" s="177"/>
      <c r="AB14" s="177">
        <v>5</v>
      </c>
      <c r="AC14" s="177"/>
      <c r="AD14" s="177"/>
      <c r="AE14" s="177">
        <v>2</v>
      </c>
      <c r="AF14" s="177">
        <v>1</v>
      </c>
      <c r="AG14" s="177"/>
      <c r="AH14" s="177">
        <v>1</v>
      </c>
      <c r="AI14" s="177"/>
      <c r="AJ14" s="177"/>
      <c r="AK14" s="177">
        <v>3</v>
      </c>
      <c r="AL14" s="177"/>
      <c r="AM14" s="177"/>
      <c r="AN14" s="177">
        <v>2</v>
      </c>
      <c r="AO14" s="177"/>
      <c r="AP14" s="177"/>
      <c r="AQ14" s="177">
        <v>1</v>
      </c>
      <c r="AR14" s="177">
        <v>1</v>
      </c>
      <c r="AS14" s="177"/>
      <c r="AT14" s="177">
        <v>1</v>
      </c>
      <c r="AU14" s="177">
        <v>1</v>
      </c>
      <c r="AV14" s="177"/>
      <c r="AW14" s="177">
        <v>1</v>
      </c>
      <c r="AX14" s="177">
        <v>1</v>
      </c>
      <c r="AY14" s="177"/>
      <c r="AZ14" s="177">
        <f t="shared" si="2"/>
        <v>22</v>
      </c>
      <c r="BA14" s="177">
        <f t="shared" si="2"/>
        <v>10</v>
      </c>
      <c r="BB14" s="13"/>
      <c r="BF14" s="13"/>
    </row>
    <row r="15" spans="1:58" ht="12.75">
      <c r="A15" s="142"/>
      <c r="B15" s="150" t="s">
        <v>74</v>
      </c>
      <c r="C15" s="177">
        <f t="shared" si="1"/>
        <v>1171</v>
      </c>
      <c r="D15" s="177">
        <v>909</v>
      </c>
      <c r="E15" s="177">
        <v>262</v>
      </c>
      <c r="F15" s="177"/>
      <c r="G15" s="177">
        <v>71</v>
      </c>
      <c r="H15" s="177">
        <v>14</v>
      </c>
      <c r="I15" s="177"/>
      <c r="J15" s="177">
        <v>144</v>
      </c>
      <c r="K15" s="177">
        <v>41</v>
      </c>
      <c r="L15" s="177"/>
      <c r="M15" s="177">
        <v>73</v>
      </c>
      <c r="N15" s="177">
        <v>39</v>
      </c>
      <c r="O15" s="177"/>
      <c r="P15" s="177">
        <v>60</v>
      </c>
      <c r="Q15" s="177">
        <v>32</v>
      </c>
      <c r="R15" s="177"/>
      <c r="S15" s="177">
        <v>46</v>
      </c>
      <c r="T15" s="177">
        <v>11</v>
      </c>
      <c r="U15" s="177"/>
      <c r="V15" s="177">
        <v>63</v>
      </c>
      <c r="W15" s="177">
        <v>4</v>
      </c>
      <c r="X15" s="177"/>
      <c r="Y15" s="177">
        <v>47</v>
      </c>
      <c r="Z15" s="177">
        <v>9</v>
      </c>
      <c r="AA15" s="177"/>
      <c r="AB15" s="177">
        <v>28</v>
      </c>
      <c r="AC15" s="177">
        <v>7</v>
      </c>
      <c r="AD15" s="177"/>
      <c r="AE15" s="177">
        <v>5</v>
      </c>
      <c r="AF15" s="177">
        <v>1</v>
      </c>
      <c r="AG15" s="177"/>
      <c r="AH15" s="177">
        <v>4</v>
      </c>
      <c r="AI15" s="177">
        <v>1</v>
      </c>
      <c r="AJ15" s="177"/>
      <c r="AK15" s="177">
        <v>24</v>
      </c>
      <c r="AL15" s="177">
        <v>2</v>
      </c>
      <c r="AM15" s="177"/>
      <c r="AN15" s="177">
        <v>18</v>
      </c>
      <c r="AO15" s="177">
        <v>5</v>
      </c>
      <c r="AP15" s="177"/>
      <c r="AQ15" s="177">
        <v>5</v>
      </c>
      <c r="AR15" s="177"/>
      <c r="AS15" s="177"/>
      <c r="AT15" s="177">
        <v>55</v>
      </c>
      <c r="AU15" s="177">
        <v>13</v>
      </c>
      <c r="AV15" s="177"/>
      <c r="AW15" s="177">
        <v>55</v>
      </c>
      <c r="AX15" s="177">
        <v>13</v>
      </c>
      <c r="AY15" s="177"/>
      <c r="AZ15" s="177">
        <f t="shared" si="2"/>
        <v>211</v>
      </c>
      <c r="BA15" s="177">
        <f t="shared" si="2"/>
        <v>70</v>
      </c>
      <c r="BB15" s="13"/>
      <c r="BF15" s="13"/>
    </row>
    <row r="16" spans="1:58" ht="12.75">
      <c r="A16" s="142"/>
      <c r="B16" s="150" t="s">
        <v>15</v>
      </c>
      <c r="C16" s="177">
        <f t="shared" si="1"/>
        <v>103</v>
      </c>
      <c r="D16" s="177">
        <v>82</v>
      </c>
      <c r="E16" s="177">
        <v>21</v>
      </c>
      <c r="F16" s="177"/>
      <c r="G16" s="177">
        <v>14</v>
      </c>
      <c r="H16" s="177">
        <v>2</v>
      </c>
      <c r="I16" s="177"/>
      <c r="J16" s="177">
        <v>4</v>
      </c>
      <c r="K16" s="177">
        <v>1</v>
      </c>
      <c r="L16" s="177"/>
      <c r="M16" s="177">
        <v>7</v>
      </c>
      <c r="N16" s="177">
        <v>5</v>
      </c>
      <c r="O16" s="177"/>
      <c r="P16" s="177">
        <v>13</v>
      </c>
      <c r="Q16" s="177">
        <v>2</v>
      </c>
      <c r="R16" s="177"/>
      <c r="S16" s="177">
        <v>7</v>
      </c>
      <c r="T16" s="177">
        <v>1</v>
      </c>
      <c r="U16" s="177"/>
      <c r="V16" s="177">
        <v>3</v>
      </c>
      <c r="W16" s="177">
        <v>1</v>
      </c>
      <c r="X16" s="177"/>
      <c r="Y16" s="177">
        <v>3</v>
      </c>
      <c r="Z16" s="177"/>
      <c r="AA16" s="177"/>
      <c r="AB16" s="177">
        <v>1</v>
      </c>
      <c r="AC16" s="177"/>
      <c r="AD16" s="177"/>
      <c r="AE16" s="177">
        <v>2</v>
      </c>
      <c r="AF16" s="177"/>
      <c r="AG16" s="177"/>
      <c r="AH16" s="177">
        <v>1</v>
      </c>
      <c r="AI16" s="177"/>
      <c r="AJ16" s="177"/>
      <c r="AK16" s="177">
        <v>1</v>
      </c>
      <c r="AL16" s="177">
        <v>1</v>
      </c>
      <c r="AM16" s="177"/>
      <c r="AN16" s="177">
        <v>4</v>
      </c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>
        <f t="shared" si="2"/>
        <v>22</v>
      </c>
      <c r="BA16" s="177">
        <f t="shared" si="2"/>
        <v>8</v>
      </c>
      <c r="BB16" s="13"/>
      <c r="BF16" s="13"/>
    </row>
    <row r="17" spans="1:58" ht="12.75">
      <c r="A17" s="142"/>
      <c r="B17" s="150" t="s">
        <v>16</v>
      </c>
      <c r="C17" s="177">
        <f t="shared" si="1"/>
        <v>155</v>
      </c>
      <c r="D17" s="177">
        <v>113</v>
      </c>
      <c r="E17" s="177">
        <v>42</v>
      </c>
      <c r="F17" s="177"/>
      <c r="G17" s="177">
        <v>20</v>
      </c>
      <c r="H17" s="177">
        <v>6</v>
      </c>
      <c r="I17" s="177"/>
      <c r="J17" s="177">
        <v>6</v>
      </c>
      <c r="K17" s="177"/>
      <c r="L17" s="177"/>
      <c r="M17" s="177">
        <v>9</v>
      </c>
      <c r="N17" s="177">
        <v>8</v>
      </c>
      <c r="O17" s="177"/>
      <c r="P17" s="177">
        <v>8</v>
      </c>
      <c r="Q17" s="177">
        <v>6</v>
      </c>
      <c r="R17" s="177"/>
      <c r="S17" s="177">
        <v>14</v>
      </c>
      <c r="T17" s="177">
        <v>1</v>
      </c>
      <c r="U17" s="177"/>
      <c r="V17" s="177">
        <v>4</v>
      </c>
      <c r="W17" s="177">
        <v>4</v>
      </c>
      <c r="X17" s="177"/>
      <c r="Y17" s="177"/>
      <c r="Z17" s="177">
        <v>1</v>
      </c>
      <c r="AA17" s="177"/>
      <c r="AB17" s="177">
        <v>1</v>
      </c>
      <c r="AC17" s="177"/>
      <c r="AD17" s="177"/>
      <c r="AE17" s="177">
        <v>4</v>
      </c>
      <c r="AF17" s="177">
        <v>1</v>
      </c>
      <c r="AG17" s="177"/>
      <c r="AH17" s="177">
        <v>1</v>
      </c>
      <c r="AI17" s="177"/>
      <c r="AJ17" s="177"/>
      <c r="AK17" s="177">
        <v>2</v>
      </c>
      <c r="AL17" s="177"/>
      <c r="AM17" s="177"/>
      <c r="AN17" s="177">
        <v>4</v>
      </c>
      <c r="AO17" s="177">
        <v>1</v>
      </c>
      <c r="AP17" s="177"/>
      <c r="AQ17" s="177">
        <v>1</v>
      </c>
      <c r="AR17" s="177"/>
      <c r="AS17" s="177"/>
      <c r="AT17" s="177">
        <v>2</v>
      </c>
      <c r="AU17" s="177"/>
      <c r="AV17" s="177"/>
      <c r="AW17" s="177">
        <v>2</v>
      </c>
      <c r="AX17" s="177"/>
      <c r="AY17" s="177"/>
      <c r="AZ17" s="177">
        <f t="shared" si="2"/>
        <v>35</v>
      </c>
      <c r="BA17" s="177">
        <f t="shared" si="2"/>
        <v>14</v>
      </c>
      <c r="BB17" s="13"/>
      <c r="BF17" s="13"/>
    </row>
    <row r="18" spans="1:58" ht="12.75">
      <c r="A18" s="142"/>
      <c r="B18" s="150" t="s">
        <v>17</v>
      </c>
      <c r="C18" s="177">
        <f t="shared" si="1"/>
        <v>1168</v>
      </c>
      <c r="D18" s="177">
        <v>716</v>
      </c>
      <c r="E18" s="177">
        <v>452</v>
      </c>
      <c r="F18" s="177"/>
      <c r="G18" s="177">
        <v>100</v>
      </c>
      <c r="H18" s="177">
        <v>36</v>
      </c>
      <c r="I18" s="177"/>
      <c r="J18" s="177">
        <v>70</v>
      </c>
      <c r="K18" s="177">
        <v>74</v>
      </c>
      <c r="L18" s="177"/>
      <c r="M18" s="177">
        <v>39</v>
      </c>
      <c r="N18" s="177">
        <v>35</v>
      </c>
      <c r="O18" s="177"/>
      <c r="P18" s="177">
        <v>82</v>
      </c>
      <c r="Q18" s="177">
        <v>89</v>
      </c>
      <c r="R18" s="177"/>
      <c r="S18" s="177">
        <v>43</v>
      </c>
      <c r="T18" s="177">
        <v>24</v>
      </c>
      <c r="U18" s="177"/>
      <c r="V18" s="177">
        <v>28</v>
      </c>
      <c r="W18" s="177">
        <v>10</v>
      </c>
      <c r="X18" s="177"/>
      <c r="Y18" s="177">
        <v>12</v>
      </c>
      <c r="Z18" s="177">
        <v>6</v>
      </c>
      <c r="AA18" s="177"/>
      <c r="AB18" s="177">
        <v>29</v>
      </c>
      <c r="AC18" s="177">
        <v>7</v>
      </c>
      <c r="AD18" s="177"/>
      <c r="AE18" s="177">
        <v>22</v>
      </c>
      <c r="AF18" s="177">
        <v>4</v>
      </c>
      <c r="AG18" s="177"/>
      <c r="AH18" s="177">
        <v>21</v>
      </c>
      <c r="AI18" s="177">
        <v>5</v>
      </c>
      <c r="AJ18" s="177"/>
      <c r="AK18" s="177">
        <v>12</v>
      </c>
      <c r="AL18" s="177">
        <v>2</v>
      </c>
      <c r="AM18" s="177"/>
      <c r="AN18" s="177">
        <v>12</v>
      </c>
      <c r="AO18" s="177">
        <v>7</v>
      </c>
      <c r="AP18" s="177"/>
      <c r="AQ18" s="177">
        <v>9</v>
      </c>
      <c r="AR18" s="177">
        <v>1</v>
      </c>
      <c r="AS18" s="177"/>
      <c r="AT18" s="177">
        <v>9</v>
      </c>
      <c r="AU18" s="177">
        <v>5</v>
      </c>
      <c r="AV18" s="177"/>
      <c r="AW18" s="177">
        <v>9</v>
      </c>
      <c r="AX18" s="177">
        <v>5</v>
      </c>
      <c r="AY18" s="177"/>
      <c r="AZ18" s="177">
        <f t="shared" si="2"/>
        <v>219</v>
      </c>
      <c r="BA18" s="177">
        <f t="shared" si="2"/>
        <v>142</v>
      </c>
      <c r="BB18" s="13"/>
      <c r="BF18" s="13"/>
    </row>
    <row r="19" spans="1:58" ht="12.75">
      <c r="A19" s="142"/>
      <c r="B19" s="150" t="s">
        <v>75</v>
      </c>
      <c r="C19" s="177">
        <f t="shared" si="1"/>
        <v>1045</v>
      </c>
      <c r="D19" s="177">
        <v>642</v>
      </c>
      <c r="E19" s="177">
        <v>403</v>
      </c>
      <c r="F19" s="177"/>
      <c r="G19" s="177">
        <v>128</v>
      </c>
      <c r="H19" s="177">
        <v>42</v>
      </c>
      <c r="I19" s="177"/>
      <c r="J19" s="177">
        <v>38</v>
      </c>
      <c r="K19" s="177">
        <v>39</v>
      </c>
      <c r="L19" s="177"/>
      <c r="M19" s="177">
        <v>49</v>
      </c>
      <c r="N19" s="177">
        <v>57</v>
      </c>
      <c r="O19" s="177"/>
      <c r="P19" s="177">
        <v>41</v>
      </c>
      <c r="Q19" s="177">
        <v>52</v>
      </c>
      <c r="R19" s="177"/>
      <c r="S19" s="177">
        <v>62</v>
      </c>
      <c r="T19" s="177">
        <v>18</v>
      </c>
      <c r="U19" s="177"/>
      <c r="V19" s="177">
        <v>16</v>
      </c>
      <c r="W19" s="177">
        <v>18</v>
      </c>
      <c r="X19" s="177"/>
      <c r="Y19" s="177">
        <v>25</v>
      </c>
      <c r="Z19" s="177">
        <v>13</v>
      </c>
      <c r="AA19" s="177"/>
      <c r="AB19" s="177">
        <v>24</v>
      </c>
      <c r="AC19" s="177">
        <v>2</v>
      </c>
      <c r="AD19" s="177"/>
      <c r="AE19" s="177">
        <v>16</v>
      </c>
      <c r="AF19" s="177">
        <v>7</v>
      </c>
      <c r="AG19" s="177"/>
      <c r="AH19" s="177">
        <v>13</v>
      </c>
      <c r="AI19" s="177">
        <v>2</v>
      </c>
      <c r="AJ19" s="177"/>
      <c r="AK19" s="177">
        <v>8</v>
      </c>
      <c r="AL19" s="177">
        <v>4</v>
      </c>
      <c r="AM19" s="177"/>
      <c r="AN19" s="177">
        <v>14</v>
      </c>
      <c r="AO19" s="177">
        <v>8</v>
      </c>
      <c r="AP19" s="177"/>
      <c r="AQ19" s="177">
        <v>23</v>
      </c>
      <c r="AR19" s="177">
        <v>10</v>
      </c>
      <c r="AS19" s="177"/>
      <c r="AT19" s="177">
        <v>4</v>
      </c>
      <c r="AU19" s="177">
        <v>2</v>
      </c>
      <c r="AV19" s="177"/>
      <c r="AW19" s="177">
        <v>4</v>
      </c>
      <c r="AX19" s="177">
        <v>2</v>
      </c>
      <c r="AY19" s="177"/>
      <c r="AZ19" s="177">
        <f t="shared" si="2"/>
        <v>177</v>
      </c>
      <c r="BA19" s="177">
        <f t="shared" si="2"/>
        <v>127</v>
      </c>
      <c r="BB19" s="13"/>
      <c r="BF19" s="13"/>
    </row>
    <row r="20" spans="1:58" ht="12.75">
      <c r="A20" s="142"/>
      <c r="B20" s="150" t="s">
        <v>76</v>
      </c>
      <c r="C20" s="177">
        <f t="shared" si="1"/>
        <v>845</v>
      </c>
      <c r="D20" s="177">
        <v>524</v>
      </c>
      <c r="E20" s="177">
        <v>321</v>
      </c>
      <c r="F20" s="177"/>
      <c r="G20" s="177">
        <v>86</v>
      </c>
      <c r="H20" s="177">
        <v>27</v>
      </c>
      <c r="I20" s="177"/>
      <c r="J20" s="177">
        <v>23</v>
      </c>
      <c r="K20" s="177">
        <v>20</v>
      </c>
      <c r="L20" s="177"/>
      <c r="M20" s="177">
        <v>53</v>
      </c>
      <c r="N20" s="177">
        <v>57</v>
      </c>
      <c r="O20" s="177"/>
      <c r="P20" s="177">
        <v>18</v>
      </c>
      <c r="Q20" s="177">
        <v>33</v>
      </c>
      <c r="R20" s="177"/>
      <c r="S20" s="177">
        <v>70</v>
      </c>
      <c r="T20" s="177">
        <v>25</v>
      </c>
      <c r="U20" s="177"/>
      <c r="V20" s="177">
        <v>2</v>
      </c>
      <c r="W20" s="177">
        <v>1</v>
      </c>
      <c r="X20" s="177"/>
      <c r="Y20" s="177">
        <v>10</v>
      </c>
      <c r="Z20" s="177">
        <v>5</v>
      </c>
      <c r="AA20" s="177"/>
      <c r="AB20" s="177">
        <v>13</v>
      </c>
      <c r="AC20" s="177"/>
      <c r="AD20" s="177"/>
      <c r="AE20" s="177">
        <v>49</v>
      </c>
      <c r="AF20" s="177">
        <v>28</v>
      </c>
      <c r="AG20" s="177"/>
      <c r="AH20" s="177">
        <v>37</v>
      </c>
      <c r="AI20" s="177">
        <v>19</v>
      </c>
      <c r="AJ20" s="177"/>
      <c r="AK20" s="177">
        <v>12</v>
      </c>
      <c r="AL20" s="177">
        <v>9</v>
      </c>
      <c r="AM20" s="177"/>
      <c r="AN20" s="177">
        <v>4</v>
      </c>
      <c r="AO20" s="177">
        <v>5</v>
      </c>
      <c r="AP20" s="177"/>
      <c r="AQ20" s="177">
        <v>16</v>
      </c>
      <c r="AR20" s="177">
        <v>11</v>
      </c>
      <c r="AS20" s="177"/>
      <c r="AT20" s="177">
        <v>11</v>
      </c>
      <c r="AU20" s="177">
        <v>5</v>
      </c>
      <c r="AV20" s="177"/>
      <c r="AW20" s="177">
        <v>11</v>
      </c>
      <c r="AX20" s="177">
        <v>5</v>
      </c>
      <c r="AY20" s="177"/>
      <c r="AZ20" s="177">
        <f t="shared" si="2"/>
        <v>109</v>
      </c>
      <c r="BA20" s="177">
        <f t="shared" si="2"/>
        <v>71</v>
      </c>
      <c r="BB20" s="13"/>
      <c r="BF20" s="13"/>
    </row>
    <row r="21" spans="1:58" ht="12.75">
      <c r="A21" s="142"/>
      <c r="B21" s="150" t="s">
        <v>20</v>
      </c>
      <c r="C21" s="177">
        <f t="shared" si="1"/>
        <v>250</v>
      </c>
      <c r="D21" s="177">
        <v>204</v>
      </c>
      <c r="E21" s="177">
        <v>46</v>
      </c>
      <c r="F21" s="177"/>
      <c r="G21" s="177">
        <v>20</v>
      </c>
      <c r="H21" s="177">
        <v>5</v>
      </c>
      <c r="I21" s="177"/>
      <c r="J21" s="177">
        <v>10</v>
      </c>
      <c r="K21" s="177">
        <v>4</v>
      </c>
      <c r="L21" s="177"/>
      <c r="M21" s="177">
        <v>16</v>
      </c>
      <c r="N21" s="177">
        <v>8</v>
      </c>
      <c r="O21" s="177"/>
      <c r="P21" s="177">
        <v>9</v>
      </c>
      <c r="Q21" s="177">
        <v>6</v>
      </c>
      <c r="R21" s="177"/>
      <c r="S21" s="177">
        <v>14</v>
      </c>
      <c r="T21" s="177"/>
      <c r="U21" s="177"/>
      <c r="V21" s="177">
        <v>10</v>
      </c>
      <c r="W21" s="177">
        <v>1</v>
      </c>
      <c r="X21" s="177"/>
      <c r="Y21" s="177">
        <v>10</v>
      </c>
      <c r="Z21" s="177">
        <v>2</v>
      </c>
      <c r="AA21" s="177"/>
      <c r="AB21" s="177">
        <v>7</v>
      </c>
      <c r="AC21" s="177"/>
      <c r="AD21" s="177"/>
      <c r="AE21" s="177">
        <v>14</v>
      </c>
      <c r="AF21" s="177">
        <v>3</v>
      </c>
      <c r="AG21" s="177"/>
      <c r="AH21" s="177">
        <v>3</v>
      </c>
      <c r="AI21" s="177"/>
      <c r="AJ21" s="177"/>
      <c r="AK21" s="177">
        <v>8</v>
      </c>
      <c r="AL21" s="177">
        <v>1</v>
      </c>
      <c r="AM21" s="177"/>
      <c r="AN21" s="177">
        <v>3</v>
      </c>
      <c r="AO21" s="177">
        <v>1</v>
      </c>
      <c r="AP21" s="177"/>
      <c r="AQ21" s="177">
        <v>1</v>
      </c>
      <c r="AR21" s="177">
        <v>1</v>
      </c>
      <c r="AS21" s="177"/>
      <c r="AT21" s="177">
        <v>2</v>
      </c>
      <c r="AU21" s="177"/>
      <c r="AV21" s="177"/>
      <c r="AW21" s="177">
        <v>2</v>
      </c>
      <c r="AX21" s="177"/>
      <c r="AY21" s="177"/>
      <c r="AZ21" s="177">
        <f t="shared" si="2"/>
        <v>75</v>
      </c>
      <c r="BA21" s="177">
        <f t="shared" si="2"/>
        <v>14</v>
      </c>
      <c r="BB21" s="13"/>
      <c r="BF21" s="13"/>
    </row>
    <row r="22" spans="1:58" ht="12.75">
      <c r="A22" s="142"/>
      <c r="B22" s="150" t="s">
        <v>21</v>
      </c>
      <c r="C22" s="177">
        <f t="shared" si="1"/>
        <v>875</v>
      </c>
      <c r="D22" s="177">
        <v>624</v>
      </c>
      <c r="E22" s="177">
        <v>251</v>
      </c>
      <c r="F22" s="177"/>
      <c r="G22" s="177">
        <v>67</v>
      </c>
      <c r="H22" s="177">
        <v>14</v>
      </c>
      <c r="I22" s="177"/>
      <c r="J22" s="177">
        <v>83</v>
      </c>
      <c r="K22" s="177">
        <v>51</v>
      </c>
      <c r="L22" s="177"/>
      <c r="M22" s="177">
        <v>48</v>
      </c>
      <c r="N22" s="177">
        <v>43</v>
      </c>
      <c r="O22" s="177"/>
      <c r="P22" s="177">
        <v>44</v>
      </c>
      <c r="Q22" s="177">
        <v>37</v>
      </c>
      <c r="R22" s="177"/>
      <c r="S22" s="177">
        <v>63</v>
      </c>
      <c r="T22" s="177">
        <v>17</v>
      </c>
      <c r="U22" s="177"/>
      <c r="V22" s="177">
        <v>16</v>
      </c>
      <c r="W22" s="177">
        <v>6</v>
      </c>
      <c r="X22" s="177"/>
      <c r="Y22" s="177">
        <v>36</v>
      </c>
      <c r="Z22" s="177">
        <v>7</v>
      </c>
      <c r="AA22" s="177"/>
      <c r="AB22" s="177">
        <v>23</v>
      </c>
      <c r="AC22" s="177">
        <v>1</v>
      </c>
      <c r="AD22" s="177"/>
      <c r="AE22" s="177">
        <v>17</v>
      </c>
      <c r="AF22" s="177">
        <v>5</v>
      </c>
      <c r="AG22" s="177"/>
      <c r="AH22" s="177">
        <v>9</v>
      </c>
      <c r="AI22" s="177">
        <v>2</v>
      </c>
      <c r="AJ22" s="177"/>
      <c r="AK22" s="177">
        <v>10</v>
      </c>
      <c r="AL22" s="177">
        <v>1</v>
      </c>
      <c r="AM22" s="177"/>
      <c r="AN22" s="177">
        <v>7</v>
      </c>
      <c r="AO22" s="177">
        <v>2</v>
      </c>
      <c r="AP22" s="177"/>
      <c r="AQ22" s="177">
        <v>12</v>
      </c>
      <c r="AR22" s="177">
        <v>3</v>
      </c>
      <c r="AS22" s="177"/>
      <c r="AT22" s="177">
        <v>17</v>
      </c>
      <c r="AU22" s="177">
        <v>1</v>
      </c>
      <c r="AV22" s="177"/>
      <c r="AW22" s="177">
        <v>17</v>
      </c>
      <c r="AX22" s="177">
        <v>1</v>
      </c>
      <c r="AY22" s="177"/>
      <c r="AZ22" s="177">
        <f t="shared" si="2"/>
        <v>155</v>
      </c>
      <c r="BA22" s="177">
        <f t="shared" si="2"/>
        <v>60</v>
      </c>
      <c r="BB22" s="13"/>
      <c r="BF22" s="13"/>
    </row>
    <row r="23" spans="1:58" ht="12.75">
      <c r="A23" s="142"/>
      <c r="B23" s="150" t="s">
        <v>22</v>
      </c>
      <c r="C23" s="177">
        <f t="shared" si="1"/>
        <v>191</v>
      </c>
      <c r="D23" s="177">
        <v>143</v>
      </c>
      <c r="E23" s="177">
        <v>48</v>
      </c>
      <c r="F23" s="177"/>
      <c r="G23" s="177">
        <v>13</v>
      </c>
      <c r="H23" s="177">
        <v>3</v>
      </c>
      <c r="I23" s="177"/>
      <c r="J23" s="177">
        <v>12</v>
      </c>
      <c r="K23" s="177">
        <v>6</v>
      </c>
      <c r="L23" s="177"/>
      <c r="M23" s="177">
        <v>14</v>
      </c>
      <c r="N23" s="177">
        <v>9</v>
      </c>
      <c r="O23" s="177"/>
      <c r="P23" s="177">
        <v>16</v>
      </c>
      <c r="Q23" s="177">
        <v>7</v>
      </c>
      <c r="R23" s="177"/>
      <c r="S23" s="177">
        <v>19</v>
      </c>
      <c r="T23" s="177">
        <v>1</v>
      </c>
      <c r="U23" s="177"/>
      <c r="V23" s="177">
        <v>2</v>
      </c>
      <c r="W23" s="177">
        <v>2</v>
      </c>
      <c r="X23" s="177"/>
      <c r="Y23" s="177">
        <v>4</v>
      </c>
      <c r="Z23" s="177">
        <v>1</v>
      </c>
      <c r="AA23" s="177"/>
      <c r="AB23" s="177">
        <v>5</v>
      </c>
      <c r="AC23" s="177"/>
      <c r="AD23" s="177"/>
      <c r="AE23" s="177">
        <v>6</v>
      </c>
      <c r="AF23" s="177">
        <v>1</v>
      </c>
      <c r="AG23" s="177"/>
      <c r="AH23" s="177">
        <v>4</v>
      </c>
      <c r="AI23" s="177"/>
      <c r="AJ23" s="177"/>
      <c r="AK23" s="177">
        <v>1</v>
      </c>
      <c r="AL23" s="177">
        <v>1</v>
      </c>
      <c r="AM23" s="177"/>
      <c r="AN23" s="177">
        <v>3</v>
      </c>
      <c r="AO23" s="177">
        <v>1</v>
      </c>
      <c r="AP23" s="177"/>
      <c r="AQ23" s="177"/>
      <c r="AR23" s="177">
        <v>1</v>
      </c>
      <c r="AS23" s="177"/>
      <c r="AT23" s="177">
        <v>1</v>
      </c>
      <c r="AU23" s="177"/>
      <c r="AV23" s="177"/>
      <c r="AW23" s="177">
        <v>1</v>
      </c>
      <c r="AX23" s="177"/>
      <c r="AY23" s="177"/>
      <c r="AZ23" s="177">
        <f t="shared" si="2"/>
        <v>42</v>
      </c>
      <c r="BA23" s="177">
        <f t="shared" si="2"/>
        <v>15</v>
      </c>
      <c r="BB23" s="13"/>
      <c r="BF23" s="13"/>
    </row>
    <row r="24" spans="1:58" ht="12.75">
      <c r="A24" s="142"/>
      <c r="B24" s="150" t="s">
        <v>23</v>
      </c>
      <c r="C24" s="177">
        <f t="shared" si="1"/>
        <v>225</v>
      </c>
      <c r="D24" s="177">
        <v>175</v>
      </c>
      <c r="E24" s="177">
        <v>50</v>
      </c>
      <c r="F24" s="177"/>
      <c r="G24" s="177">
        <v>20</v>
      </c>
      <c r="H24" s="177">
        <v>1</v>
      </c>
      <c r="I24" s="177"/>
      <c r="J24" s="177">
        <v>14</v>
      </c>
      <c r="K24" s="177">
        <v>1</v>
      </c>
      <c r="L24" s="177"/>
      <c r="M24" s="177">
        <v>19</v>
      </c>
      <c r="N24" s="177">
        <v>7</v>
      </c>
      <c r="O24" s="177"/>
      <c r="P24" s="177">
        <v>8</v>
      </c>
      <c r="Q24" s="177">
        <v>7</v>
      </c>
      <c r="R24" s="177"/>
      <c r="S24" s="177">
        <v>31</v>
      </c>
      <c r="T24" s="177">
        <v>7</v>
      </c>
      <c r="U24" s="177"/>
      <c r="V24" s="177">
        <v>8</v>
      </c>
      <c r="W24" s="177">
        <v>1</v>
      </c>
      <c r="X24" s="177"/>
      <c r="Y24" s="177">
        <v>5</v>
      </c>
      <c r="Z24" s="177"/>
      <c r="AA24" s="177"/>
      <c r="AB24" s="177">
        <v>6</v>
      </c>
      <c r="AC24" s="177"/>
      <c r="AD24" s="177"/>
      <c r="AE24" s="177">
        <v>4</v>
      </c>
      <c r="AF24" s="177"/>
      <c r="AG24" s="177"/>
      <c r="AH24" s="177">
        <v>8</v>
      </c>
      <c r="AI24" s="177">
        <v>4</v>
      </c>
      <c r="AJ24" s="177"/>
      <c r="AK24" s="177">
        <v>6</v>
      </c>
      <c r="AL24" s="177"/>
      <c r="AM24" s="177"/>
      <c r="AN24" s="177">
        <v>1</v>
      </c>
      <c r="AO24" s="177"/>
      <c r="AP24" s="177"/>
      <c r="AQ24" s="177">
        <v>5</v>
      </c>
      <c r="AR24" s="177">
        <v>2</v>
      </c>
      <c r="AS24" s="177"/>
      <c r="AT24" s="177">
        <v>2</v>
      </c>
      <c r="AU24" s="177">
        <v>1</v>
      </c>
      <c r="AV24" s="177"/>
      <c r="AW24" s="177">
        <v>2</v>
      </c>
      <c r="AX24" s="177">
        <v>1</v>
      </c>
      <c r="AY24" s="177"/>
      <c r="AZ24" s="177">
        <f t="shared" si="2"/>
        <v>36</v>
      </c>
      <c r="BA24" s="177">
        <f t="shared" si="2"/>
        <v>18</v>
      </c>
      <c r="BB24" s="13"/>
      <c r="BF24" s="13"/>
    </row>
    <row r="25" spans="1:58" ht="12.75">
      <c r="A25" s="142"/>
      <c r="B25" s="150" t="s">
        <v>24</v>
      </c>
      <c r="C25" s="177">
        <f t="shared" si="1"/>
        <v>1820</v>
      </c>
      <c r="D25" s="177">
        <v>1326</v>
      </c>
      <c r="E25" s="177">
        <v>494</v>
      </c>
      <c r="F25" s="177"/>
      <c r="G25" s="177">
        <v>187</v>
      </c>
      <c r="H25" s="177">
        <v>35</v>
      </c>
      <c r="I25" s="177"/>
      <c r="J25" s="177">
        <v>140</v>
      </c>
      <c r="K25" s="177">
        <v>43</v>
      </c>
      <c r="L25" s="177"/>
      <c r="M25" s="177">
        <v>90</v>
      </c>
      <c r="N25" s="177">
        <v>75</v>
      </c>
      <c r="O25" s="177"/>
      <c r="P25" s="177">
        <v>113</v>
      </c>
      <c r="Q25" s="177">
        <v>92</v>
      </c>
      <c r="R25" s="177"/>
      <c r="S25" s="177">
        <v>197</v>
      </c>
      <c r="T25" s="177">
        <v>40</v>
      </c>
      <c r="U25" s="177"/>
      <c r="V25" s="177">
        <v>36</v>
      </c>
      <c r="W25" s="177">
        <v>6</v>
      </c>
      <c r="X25" s="177"/>
      <c r="Y25" s="177">
        <v>36</v>
      </c>
      <c r="Z25" s="177">
        <v>7</v>
      </c>
      <c r="AA25" s="177"/>
      <c r="AB25" s="177">
        <v>26</v>
      </c>
      <c r="AC25" s="177">
        <v>1</v>
      </c>
      <c r="AD25" s="177"/>
      <c r="AE25" s="177">
        <v>25</v>
      </c>
      <c r="AF25" s="177">
        <v>10</v>
      </c>
      <c r="AG25" s="177"/>
      <c r="AH25" s="177">
        <v>23</v>
      </c>
      <c r="AI25" s="177">
        <v>5</v>
      </c>
      <c r="AJ25" s="177"/>
      <c r="AK25" s="177">
        <v>20</v>
      </c>
      <c r="AL25" s="177">
        <v>4</v>
      </c>
      <c r="AM25" s="177"/>
      <c r="AN25" s="177">
        <v>20</v>
      </c>
      <c r="AO25" s="177">
        <v>8</v>
      </c>
      <c r="AP25" s="177"/>
      <c r="AQ25" s="177">
        <v>41</v>
      </c>
      <c r="AR25" s="177">
        <v>14</v>
      </c>
      <c r="AS25" s="177"/>
      <c r="AT25" s="177">
        <v>6</v>
      </c>
      <c r="AU25" s="177">
        <v>2</v>
      </c>
      <c r="AV25" s="177"/>
      <c r="AW25" s="177">
        <v>6</v>
      </c>
      <c r="AX25" s="177">
        <v>2</v>
      </c>
      <c r="AY25" s="177"/>
      <c r="AZ25" s="177">
        <f t="shared" si="2"/>
        <v>360</v>
      </c>
      <c r="BA25" s="177">
        <f t="shared" si="2"/>
        <v>150</v>
      </c>
      <c r="BB25" s="13"/>
      <c r="BF25" s="13"/>
    </row>
    <row r="26" spans="1:58" ht="12.75">
      <c r="A26" s="142"/>
      <c r="B26" s="150" t="s">
        <v>77</v>
      </c>
      <c r="C26" s="177">
        <f t="shared" si="1"/>
        <v>1400</v>
      </c>
      <c r="D26" s="177">
        <v>1029</v>
      </c>
      <c r="E26" s="177">
        <v>371</v>
      </c>
      <c r="F26" s="177"/>
      <c r="G26" s="177">
        <v>130</v>
      </c>
      <c r="H26" s="177">
        <v>22</v>
      </c>
      <c r="I26" s="177"/>
      <c r="J26" s="177">
        <v>94</v>
      </c>
      <c r="K26" s="177">
        <v>29</v>
      </c>
      <c r="L26" s="177"/>
      <c r="M26" s="177">
        <v>103</v>
      </c>
      <c r="N26" s="177">
        <v>77</v>
      </c>
      <c r="O26" s="177"/>
      <c r="P26" s="177">
        <v>60</v>
      </c>
      <c r="Q26" s="177">
        <v>50</v>
      </c>
      <c r="R26" s="177"/>
      <c r="S26" s="177">
        <v>122</v>
      </c>
      <c r="T26" s="177">
        <v>20</v>
      </c>
      <c r="U26" s="177"/>
      <c r="V26" s="177">
        <v>29</v>
      </c>
      <c r="W26" s="177">
        <v>9</v>
      </c>
      <c r="X26" s="177"/>
      <c r="Y26" s="177">
        <v>27</v>
      </c>
      <c r="Z26" s="177">
        <v>17</v>
      </c>
      <c r="AA26" s="177"/>
      <c r="AB26" s="177">
        <v>36</v>
      </c>
      <c r="AC26" s="177"/>
      <c r="AD26" s="177"/>
      <c r="AE26" s="177">
        <v>41</v>
      </c>
      <c r="AF26" s="177">
        <v>10</v>
      </c>
      <c r="AG26" s="177"/>
      <c r="AH26" s="177">
        <v>33</v>
      </c>
      <c r="AI26" s="177">
        <v>7</v>
      </c>
      <c r="AJ26" s="177"/>
      <c r="AK26" s="177">
        <v>15</v>
      </c>
      <c r="AL26" s="177">
        <v>2</v>
      </c>
      <c r="AM26" s="177"/>
      <c r="AN26" s="177">
        <v>21</v>
      </c>
      <c r="AO26" s="177">
        <v>7</v>
      </c>
      <c r="AP26" s="177"/>
      <c r="AQ26" s="177">
        <v>21</v>
      </c>
      <c r="AR26" s="177">
        <v>4</v>
      </c>
      <c r="AS26" s="177"/>
      <c r="AT26" s="177">
        <v>11</v>
      </c>
      <c r="AU26" s="177">
        <v>2</v>
      </c>
      <c r="AV26" s="177"/>
      <c r="AW26" s="177">
        <v>11</v>
      </c>
      <c r="AX26" s="177">
        <v>2</v>
      </c>
      <c r="AY26" s="177"/>
      <c r="AZ26" s="177">
        <f t="shared" si="2"/>
        <v>275</v>
      </c>
      <c r="BA26" s="177">
        <f t="shared" si="2"/>
        <v>113</v>
      </c>
      <c r="BB26" s="13"/>
      <c r="BF26" s="13"/>
    </row>
    <row r="27" spans="1:58" ht="12.75">
      <c r="A27" s="142"/>
      <c r="B27" s="150" t="s">
        <v>78</v>
      </c>
      <c r="C27" s="177">
        <f t="shared" si="1"/>
        <v>558</v>
      </c>
      <c r="D27" s="177">
        <v>402</v>
      </c>
      <c r="E27" s="177">
        <v>156</v>
      </c>
      <c r="F27" s="177"/>
      <c r="G27" s="177">
        <v>74</v>
      </c>
      <c r="H27" s="177">
        <v>21</v>
      </c>
      <c r="I27" s="177"/>
      <c r="J27" s="177">
        <v>12</v>
      </c>
      <c r="K27" s="177">
        <v>9</v>
      </c>
      <c r="L27" s="177"/>
      <c r="M27" s="177">
        <v>32</v>
      </c>
      <c r="N27" s="177">
        <v>21</v>
      </c>
      <c r="O27" s="177"/>
      <c r="P27" s="177">
        <v>8</v>
      </c>
      <c r="Q27" s="177">
        <v>13</v>
      </c>
      <c r="R27" s="177"/>
      <c r="S27" s="177">
        <v>69</v>
      </c>
      <c r="T27" s="177">
        <v>17</v>
      </c>
      <c r="U27" s="177"/>
      <c r="V27" s="177">
        <v>5</v>
      </c>
      <c r="W27" s="177">
        <v>2</v>
      </c>
      <c r="X27" s="177"/>
      <c r="Y27" s="177">
        <v>10</v>
      </c>
      <c r="Z27" s="177">
        <v>4</v>
      </c>
      <c r="AA27" s="177"/>
      <c r="AB27" s="177">
        <v>6</v>
      </c>
      <c r="AC27" s="177"/>
      <c r="AD27" s="177"/>
      <c r="AE27" s="177">
        <v>22</v>
      </c>
      <c r="AF27" s="177">
        <v>7</v>
      </c>
      <c r="AG27" s="177"/>
      <c r="AH27" s="177">
        <v>14</v>
      </c>
      <c r="AI27" s="177">
        <v>6</v>
      </c>
      <c r="AJ27" s="177"/>
      <c r="AK27" s="177">
        <v>12</v>
      </c>
      <c r="AL27" s="177">
        <v>4</v>
      </c>
      <c r="AM27" s="177"/>
      <c r="AN27" s="177">
        <v>5</v>
      </c>
      <c r="AO27" s="177">
        <v>3</v>
      </c>
      <c r="AP27" s="177"/>
      <c r="AQ27" s="177">
        <v>21</v>
      </c>
      <c r="AR27" s="177">
        <v>4</v>
      </c>
      <c r="AS27" s="177"/>
      <c r="AT27" s="177">
        <v>11</v>
      </c>
      <c r="AU27" s="177">
        <v>1</v>
      </c>
      <c r="AV27" s="177"/>
      <c r="AW27" s="177">
        <v>11</v>
      </c>
      <c r="AX27" s="177">
        <v>1</v>
      </c>
      <c r="AY27" s="177"/>
      <c r="AZ27" s="177">
        <f t="shared" si="2"/>
        <v>90</v>
      </c>
      <c r="BA27" s="177">
        <f t="shared" si="2"/>
        <v>43</v>
      </c>
      <c r="BB27" s="13"/>
      <c r="BF27" s="13"/>
    </row>
    <row r="28" spans="1:58" ht="12.75">
      <c r="A28" s="142"/>
      <c r="B28" s="150" t="s">
        <v>27</v>
      </c>
      <c r="C28" s="177">
        <f t="shared" si="1"/>
        <v>558</v>
      </c>
      <c r="D28" s="177">
        <v>402</v>
      </c>
      <c r="E28" s="177">
        <v>156</v>
      </c>
      <c r="F28" s="177"/>
      <c r="G28" s="177">
        <v>58</v>
      </c>
      <c r="H28" s="177">
        <v>8</v>
      </c>
      <c r="I28" s="177"/>
      <c r="J28" s="177">
        <v>60</v>
      </c>
      <c r="K28" s="177">
        <v>38</v>
      </c>
      <c r="L28" s="177"/>
      <c r="M28" s="177">
        <v>29</v>
      </c>
      <c r="N28" s="177">
        <v>25</v>
      </c>
      <c r="O28" s="177"/>
      <c r="P28" s="177">
        <v>49</v>
      </c>
      <c r="Q28" s="177">
        <v>14</v>
      </c>
      <c r="R28" s="177"/>
      <c r="S28" s="177">
        <v>18</v>
      </c>
      <c r="T28" s="177">
        <v>4</v>
      </c>
      <c r="U28" s="177"/>
      <c r="V28" s="177">
        <v>19</v>
      </c>
      <c r="W28" s="177">
        <v>3</v>
      </c>
      <c r="X28" s="177"/>
      <c r="Y28" s="177">
        <v>9</v>
      </c>
      <c r="Z28" s="177">
        <v>3</v>
      </c>
      <c r="AA28" s="177"/>
      <c r="AB28" s="177">
        <v>12</v>
      </c>
      <c r="AC28" s="177">
        <v>3</v>
      </c>
      <c r="AD28" s="177"/>
      <c r="AE28" s="177">
        <v>4</v>
      </c>
      <c r="AF28" s="177">
        <v>1</v>
      </c>
      <c r="AG28" s="177"/>
      <c r="AH28" s="177">
        <v>3</v>
      </c>
      <c r="AI28" s="177"/>
      <c r="AJ28" s="177"/>
      <c r="AK28" s="177">
        <v>7</v>
      </c>
      <c r="AL28" s="177">
        <v>3</v>
      </c>
      <c r="AM28" s="177"/>
      <c r="AN28" s="177">
        <v>4</v>
      </c>
      <c r="AO28" s="177">
        <v>2</v>
      </c>
      <c r="AP28" s="177"/>
      <c r="AQ28" s="177">
        <v>4</v>
      </c>
      <c r="AR28" s="177"/>
      <c r="AS28" s="177"/>
      <c r="AT28" s="177">
        <v>3</v>
      </c>
      <c r="AU28" s="177">
        <v>1</v>
      </c>
      <c r="AV28" s="177"/>
      <c r="AW28" s="177">
        <v>3</v>
      </c>
      <c r="AX28" s="177">
        <v>1</v>
      </c>
      <c r="AY28" s="177"/>
      <c r="AZ28" s="177">
        <f t="shared" si="2"/>
        <v>120</v>
      </c>
      <c r="BA28" s="177">
        <f t="shared" si="2"/>
        <v>50</v>
      </c>
      <c r="BB28" s="13"/>
      <c r="BF28" s="13"/>
    </row>
    <row r="29" spans="1:58" ht="12.75">
      <c r="A29" s="142"/>
      <c r="B29" s="150" t="s">
        <v>28</v>
      </c>
      <c r="C29" s="177">
        <f t="shared" si="1"/>
        <v>270</v>
      </c>
      <c r="D29" s="177">
        <v>189</v>
      </c>
      <c r="E29" s="177">
        <v>81</v>
      </c>
      <c r="F29" s="177"/>
      <c r="G29" s="177">
        <v>31</v>
      </c>
      <c r="H29" s="177">
        <v>6</v>
      </c>
      <c r="I29" s="177"/>
      <c r="J29" s="177">
        <v>13</v>
      </c>
      <c r="K29" s="177">
        <v>3</v>
      </c>
      <c r="L29" s="177"/>
      <c r="M29" s="177">
        <v>9</v>
      </c>
      <c r="N29" s="177">
        <v>13</v>
      </c>
      <c r="O29" s="177"/>
      <c r="P29" s="177">
        <v>11</v>
      </c>
      <c r="Q29" s="177">
        <v>10</v>
      </c>
      <c r="R29" s="177"/>
      <c r="S29" s="177">
        <v>16</v>
      </c>
      <c r="T29" s="177">
        <v>4</v>
      </c>
      <c r="U29" s="177"/>
      <c r="V29" s="177">
        <v>6</v>
      </c>
      <c r="W29" s="177"/>
      <c r="X29" s="177"/>
      <c r="Y29" s="177">
        <v>3</v>
      </c>
      <c r="Z29" s="177">
        <v>2</v>
      </c>
      <c r="AA29" s="177"/>
      <c r="AB29" s="177">
        <v>12</v>
      </c>
      <c r="AC29" s="177">
        <v>1</v>
      </c>
      <c r="AD29" s="177"/>
      <c r="AE29" s="177">
        <v>8</v>
      </c>
      <c r="AF29" s="177"/>
      <c r="AG29" s="177"/>
      <c r="AH29" s="177">
        <v>5</v>
      </c>
      <c r="AI29" s="177">
        <v>1</v>
      </c>
      <c r="AJ29" s="177"/>
      <c r="AK29" s="177">
        <v>1</v>
      </c>
      <c r="AL29" s="177">
        <v>1</v>
      </c>
      <c r="AM29" s="177"/>
      <c r="AN29" s="177">
        <v>13</v>
      </c>
      <c r="AO29" s="177">
        <v>2</v>
      </c>
      <c r="AP29" s="177"/>
      <c r="AQ29" s="177">
        <v>1</v>
      </c>
      <c r="AR29" s="177">
        <v>1</v>
      </c>
      <c r="AS29" s="177"/>
      <c r="AT29" s="177">
        <v>1</v>
      </c>
      <c r="AU29" s="177">
        <v>3</v>
      </c>
      <c r="AV29" s="177"/>
      <c r="AW29" s="177">
        <v>1</v>
      </c>
      <c r="AX29" s="177">
        <v>3</v>
      </c>
      <c r="AY29" s="177"/>
      <c r="AZ29" s="177">
        <f t="shared" si="2"/>
        <v>58</v>
      </c>
      <c r="BA29" s="177">
        <f t="shared" si="2"/>
        <v>31</v>
      </c>
      <c r="BB29" s="13"/>
      <c r="BF29" s="13"/>
    </row>
    <row r="30" spans="1:58" ht="12.75">
      <c r="A30" s="142"/>
      <c r="B30" s="150" t="s">
        <v>29</v>
      </c>
      <c r="C30" s="177">
        <f t="shared" si="1"/>
        <v>161</v>
      </c>
      <c r="D30" s="177">
        <v>133</v>
      </c>
      <c r="E30" s="177">
        <v>28</v>
      </c>
      <c r="F30" s="177"/>
      <c r="G30" s="177">
        <v>20</v>
      </c>
      <c r="H30" s="177">
        <v>4</v>
      </c>
      <c r="I30" s="177"/>
      <c r="J30" s="177">
        <v>11</v>
      </c>
      <c r="K30" s="177">
        <v>1</v>
      </c>
      <c r="L30" s="177"/>
      <c r="M30" s="177">
        <v>18</v>
      </c>
      <c r="N30" s="177">
        <v>6</v>
      </c>
      <c r="O30" s="177"/>
      <c r="P30" s="177">
        <v>8</v>
      </c>
      <c r="Q30" s="177">
        <v>4</v>
      </c>
      <c r="R30" s="177"/>
      <c r="S30" s="177">
        <v>14</v>
      </c>
      <c r="T30" s="177">
        <v>1</v>
      </c>
      <c r="U30" s="177"/>
      <c r="V30" s="177">
        <v>4</v>
      </c>
      <c r="W30" s="177">
        <v>2</v>
      </c>
      <c r="X30" s="177"/>
      <c r="Y30" s="177">
        <v>2</v>
      </c>
      <c r="Z30" s="177">
        <v>1</v>
      </c>
      <c r="AA30" s="177"/>
      <c r="AB30" s="177">
        <v>4</v>
      </c>
      <c r="AC30" s="177"/>
      <c r="AD30" s="177"/>
      <c r="AE30" s="177">
        <v>2</v>
      </c>
      <c r="AF30" s="177"/>
      <c r="AG30" s="177"/>
      <c r="AH30" s="177">
        <v>1</v>
      </c>
      <c r="AI30" s="177"/>
      <c r="AJ30" s="177"/>
      <c r="AK30" s="177">
        <v>3</v>
      </c>
      <c r="AL30" s="177"/>
      <c r="AM30" s="177"/>
      <c r="AN30" s="177">
        <v>1</v>
      </c>
      <c r="AO30" s="177"/>
      <c r="AP30" s="177"/>
      <c r="AQ30" s="177">
        <v>2</v>
      </c>
      <c r="AR30" s="177"/>
      <c r="AS30" s="177"/>
      <c r="AT30" s="177">
        <v>1</v>
      </c>
      <c r="AU30" s="177"/>
      <c r="AV30" s="177"/>
      <c r="AW30" s="177">
        <v>1</v>
      </c>
      <c r="AX30" s="177"/>
      <c r="AY30" s="177"/>
      <c r="AZ30" s="177">
        <f t="shared" si="2"/>
        <v>41</v>
      </c>
      <c r="BA30" s="177">
        <f t="shared" si="2"/>
        <v>9</v>
      </c>
      <c r="BB30" s="13"/>
      <c r="BF30" s="13"/>
    </row>
    <row r="31" spans="1:58" ht="12.75">
      <c r="A31" s="142"/>
      <c r="B31" s="150" t="s">
        <v>30</v>
      </c>
      <c r="C31" s="177">
        <f t="shared" si="1"/>
        <v>1255</v>
      </c>
      <c r="D31" s="177">
        <v>983</v>
      </c>
      <c r="E31" s="177">
        <v>272</v>
      </c>
      <c r="F31" s="177"/>
      <c r="G31" s="177">
        <v>256</v>
      </c>
      <c r="H31" s="177">
        <v>43</v>
      </c>
      <c r="I31" s="177"/>
      <c r="J31" s="177">
        <v>75</v>
      </c>
      <c r="K31" s="177">
        <v>17</v>
      </c>
      <c r="L31" s="177"/>
      <c r="M31" s="177">
        <v>92</v>
      </c>
      <c r="N31" s="177">
        <v>48</v>
      </c>
      <c r="O31" s="177"/>
      <c r="P31" s="177">
        <v>27</v>
      </c>
      <c r="Q31" s="177">
        <v>15</v>
      </c>
      <c r="R31" s="177"/>
      <c r="S31" s="177">
        <v>46</v>
      </c>
      <c r="T31" s="177">
        <v>15</v>
      </c>
      <c r="U31" s="177"/>
      <c r="V31" s="177">
        <v>101</v>
      </c>
      <c r="W31" s="177">
        <v>26</v>
      </c>
      <c r="X31" s="177"/>
      <c r="Y31" s="177">
        <v>22</v>
      </c>
      <c r="Z31" s="177">
        <v>5</v>
      </c>
      <c r="AA31" s="177"/>
      <c r="AB31" s="177">
        <v>19</v>
      </c>
      <c r="AC31" s="177">
        <v>2</v>
      </c>
      <c r="AD31" s="177"/>
      <c r="AE31" s="177">
        <v>5</v>
      </c>
      <c r="AF31" s="177">
        <v>2</v>
      </c>
      <c r="AG31" s="177"/>
      <c r="AH31" s="177">
        <v>5</v>
      </c>
      <c r="AI31" s="177">
        <v>1</v>
      </c>
      <c r="AJ31" s="177"/>
      <c r="AK31" s="177">
        <v>23</v>
      </c>
      <c r="AL31" s="177">
        <v>2</v>
      </c>
      <c r="AM31" s="177"/>
      <c r="AN31" s="177">
        <v>17</v>
      </c>
      <c r="AO31" s="177">
        <v>3</v>
      </c>
      <c r="AP31" s="177"/>
      <c r="AQ31" s="177">
        <v>19</v>
      </c>
      <c r="AR31" s="177">
        <v>7</v>
      </c>
      <c r="AS31" s="177"/>
      <c r="AT31" s="177">
        <v>16</v>
      </c>
      <c r="AU31" s="177">
        <v>1</v>
      </c>
      <c r="AV31" s="177"/>
      <c r="AW31" s="177">
        <v>16</v>
      </c>
      <c r="AX31" s="177">
        <v>1</v>
      </c>
      <c r="AY31" s="177"/>
      <c r="AZ31" s="177">
        <f t="shared" si="2"/>
        <v>244</v>
      </c>
      <c r="BA31" s="177">
        <f t="shared" si="2"/>
        <v>84</v>
      </c>
      <c r="BB31" s="13"/>
      <c r="BF31" s="13"/>
    </row>
    <row r="32" spans="1:58" ht="12.75">
      <c r="A32" s="142"/>
      <c r="B32" s="150" t="s">
        <v>31</v>
      </c>
      <c r="C32" s="177">
        <f t="shared" si="1"/>
        <v>110</v>
      </c>
      <c r="D32" s="177">
        <v>91</v>
      </c>
      <c r="E32" s="177">
        <v>19</v>
      </c>
      <c r="F32" s="177"/>
      <c r="G32" s="177">
        <v>19</v>
      </c>
      <c r="H32" s="177">
        <v>4</v>
      </c>
      <c r="I32" s="177"/>
      <c r="J32" s="177">
        <v>4</v>
      </c>
      <c r="K32" s="177">
        <v>1</v>
      </c>
      <c r="L32" s="177"/>
      <c r="M32" s="177">
        <v>5</v>
      </c>
      <c r="N32" s="177">
        <v>2</v>
      </c>
      <c r="O32" s="177"/>
      <c r="P32" s="177">
        <v>2</v>
      </c>
      <c r="Q32" s="177">
        <v>1</v>
      </c>
      <c r="R32" s="177"/>
      <c r="S32" s="177">
        <v>10</v>
      </c>
      <c r="T32" s="177">
        <v>3</v>
      </c>
      <c r="U32" s="177"/>
      <c r="V32" s="177">
        <v>2</v>
      </c>
      <c r="W32" s="177"/>
      <c r="X32" s="177"/>
      <c r="Y32" s="177">
        <v>6</v>
      </c>
      <c r="Z32" s="177">
        <v>1</v>
      </c>
      <c r="AA32" s="177"/>
      <c r="AB32" s="177">
        <v>5</v>
      </c>
      <c r="AC32" s="177"/>
      <c r="AD32" s="177"/>
      <c r="AE32" s="177">
        <v>4</v>
      </c>
      <c r="AF32" s="177">
        <v>1</v>
      </c>
      <c r="AG32" s="177"/>
      <c r="AH32" s="177">
        <v>2</v>
      </c>
      <c r="AI32" s="177"/>
      <c r="AJ32" s="177"/>
      <c r="AK32" s="177">
        <v>1</v>
      </c>
      <c r="AL32" s="177"/>
      <c r="AM32" s="177"/>
      <c r="AN32" s="177">
        <v>1</v>
      </c>
      <c r="AO32" s="177"/>
      <c r="AP32" s="177"/>
      <c r="AQ32" s="177">
        <v>2</v>
      </c>
      <c r="AR32" s="177"/>
      <c r="AS32" s="177"/>
      <c r="AT32" s="177">
        <v>3</v>
      </c>
      <c r="AU32" s="177"/>
      <c r="AV32" s="177"/>
      <c r="AW32" s="177">
        <v>3</v>
      </c>
      <c r="AX32" s="177"/>
      <c r="AY32" s="177"/>
      <c r="AZ32" s="177">
        <f t="shared" si="2"/>
        <v>22</v>
      </c>
      <c r="BA32" s="177">
        <f t="shared" si="2"/>
        <v>6</v>
      </c>
      <c r="BB32" s="13"/>
      <c r="BF32" s="13"/>
    </row>
    <row r="33" spans="1:58" ht="12.75">
      <c r="A33" s="142"/>
      <c r="B33" s="150" t="s">
        <v>32</v>
      </c>
      <c r="C33" s="177">
        <f t="shared" si="1"/>
        <v>733</v>
      </c>
      <c r="D33" s="177">
        <v>528</v>
      </c>
      <c r="E33" s="177">
        <v>205</v>
      </c>
      <c r="F33" s="177"/>
      <c r="G33" s="177">
        <v>69</v>
      </c>
      <c r="H33" s="177">
        <v>13</v>
      </c>
      <c r="I33" s="177"/>
      <c r="J33" s="177">
        <v>71</v>
      </c>
      <c r="K33" s="177">
        <v>40</v>
      </c>
      <c r="L33" s="177"/>
      <c r="M33" s="177">
        <v>41</v>
      </c>
      <c r="N33" s="177">
        <v>22</v>
      </c>
      <c r="O33" s="177"/>
      <c r="P33" s="177">
        <v>30</v>
      </c>
      <c r="Q33" s="177">
        <v>15</v>
      </c>
      <c r="R33" s="177"/>
      <c r="S33" s="177">
        <v>63</v>
      </c>
      <c r="T33" s="177">
        <v>14</v>
      </c>
      <c r="U33" s="177"/>
      <c r="V33" s="177">
        <v>13</v>
      </c>
      <c r="W33" s="177">
        <v>3</v>
      </c>
      <c r="X33" s="177"/>
      <c r="Y33" s="177">
        <v>25</v>
      </c>
      <c r="Z33" s="177">
        <v>5</v>
      </c>
      <c r="AA33" s="177"/>
      <c r="AB33" s="177">
        <v>15</v>
      </c>
      <c r="AC33" s="177">
        <v>4</v>
      </c>
      <c r="AD33" s="177"/>
      <c r="AE33" s="177">
        <v>14</v>
      </c>
      <c r="AF33" s="177">
        <v>6</v>
      </c>
      <c r="AG33" s="177"/>
      <c r="AH33" s="177">
        <v>9</v>
      </c>
      <c r="AI33" s="177">
        <v>4</v>
      </c>
      <c r="AJ33" s="177"/>
      <c r="AK33" s="177">
        <v>10</v>
      </c>
      <c r="AL33" s="177">
        <v>2</v>
      </c>
      <c r="AM33" s="177"/>
      <c r="AN33" s="177">
        <v>15</v>
      </c>
      <c r="AO33" s="177">
        <v>1</v>
      </c>
      <c r="AP33" s="177"/>
      <c r="AQ33" s="177">
        <v>2</v>
      </c>
      <c r="AR33" s="177">
        <v>4</v>
      </c>
      <c r="AS33" s="177"/>
      <c r="AT33" s="177">
        <v>3</v>
      </c>
      <c r="AU33" s="177">
        <v>2</v>
      </c>
      <c r="AV33" s="177"/>
      <c r="AW33" s="177">
        <v>3</v>
      </c>
      <c r="AX33" s="177">
        <v>2</v>
      </c>
      <c r="AY33" s="177"/>
      <c r="AZ33" s="177">
        <f t="shared" si="2"/>
        <v>145</v>
      </c>
      <c r="BA33" s="177">
        <f t="shared" si="2"/>
        <v>68</v>
      </c>
      <c r="BB33" s="13"/>
      <c r="BF33" s="13"/>
    </row>
    <row r="34" spans="1:58" ht="12.75">
      <c r="A34" s="142"/>
      <c r="B34" s="150" t="s">
        <v>33</v>
      </c>
      <c r="C34" s="177">
        <f t="shared" si="1"/>
        <v>330</v>
      </c>
      <c r="D34" s="177">
        <v>251</v>
      </c>
      <c r="E34" s="177">
        <v>79</v>
      </c>
      <c r="F34" s="177"/>
      <c r="G34" s="177">
        <v>46</v>
      </c>
      <c r="H34" s="177">
        <v>6</v>
      </c>
      <c r="I34" s="177"/>
      <c r="J34" s="177">
        <v>14</v>
      </c>
      <c r="K34" s="177">
        <v>5</v>
      </c>
      <c r="L34" s="177"/>
      <c r="M34" s="177">
        <v>21</v>
      </c>
      <c r="N34" s="177">
        <v>13</v>
      </c>
      <c r="O34" s="177"/>
      <c r="P34" s="177">
        <v>13</v>
      </c>
      <c r="Q34" s="177">
        <v>11</v>
      </c>
      <c r="R34" s="177"/>
      <c r="S34" s="177">
        <v>39</v>
      </c>
      <c r="T34" s="177">
        <v>7</v>
      </c>
      <c r="U34" s="177"/>
      <c r="V34" s="177">
        <v>5</v>
      </c>
      <c r="W34" s="177">
        <v>2</v>
      </c>
      <c r="X34" s="177"/>
      <c r="Y34" s="177">
        <v>12</v>
      </c>
      <c r="Z34" s="177"/>
      <c r="AA34" s="177"/>
      <c r="AB34" s="177">
        <v>2</v>
      </c>
      <c r="AC34" s="177"/>
      <c r="AD34" s="177"/>
      <c r="AE34" s="177">
        <v>10</v>
      </c>
      <c r="AF34" s="177"/>
      <c r="AG34" s="177"/>
      <c r="AH34" s="177">
        <v>9</v>
      </c>
      <c r="AI34" s="177">
        <v>2</v>
      </c>
      <c r="AJ34" s="177"/>
      <c r="AK34" s="177"/>
      <c r="AL34" s="177">
        <v>1</v>
      </c>
      <c r="AM34" s="177"/>
      <c r="AN34" s="177">
        <v>8</v>
      </c>
      <c r="AO34" s="177">
        <v>1</v>
      </c>
      <c r="AP34" s="177"/>
      <c r="AQ34" s="177">
        <v>3</v>
      </c>
      <c r="AR34" s="177">
        <v>1</v>
      </c>
      <c r="AS34" s="177"/>
      <c r="AT34" s="177">
        <v>3</v>
      </c>
      <c r="AU34" s="177">
        <v>1</v>
      </c>
      <c r="AV34" s="177"/>
      <c r="AW34" s="177">
        <v>3</v>
      </c>
      <c r="AX34" s="177">
        <v>1</v>
      </c>
      <c r="AY34" s="177"/>
      <c r="AZ34" s="177">
        <f t="shared" si="2"/>
        <v>63</v>
      </c>
      <c r="BA34" s="177">
        <f t="shared" si="2"/>
        <v>28</v>
      </c>
      <c r="BB34" s="13"/>
      <c r="BF34" s="13"/>
    </row>
    <row r="35" spans="1:58" ht="12.75">
      <c r="A35" s="142"/>
      <c r="B35" s="150" t="s">
        <v>34</v>
      </c>
      <c r="C35" s="177">
        <f t="shared" si="1"/>
        <v>270</v>
      </c>
      <c r="D35" s="177">
        <v>192</v>
      </c>
      <c r="E35" s="177">
        <v>78</v>
      </c>
      <c r="F35" s="177"/>
      <c r="G35" s="177">
        <v>8</v>
      </c>
      <c r="H35" s="177"/>
      <c r="I35" s="177"/>
      <c r="J35" s="177">
        <v>21</v>
      </c>
      <c r="K35" s="177">
        <v>13</v>
      </c>
      <c r="L35" s="177"/>
      <c r="M35" s="177">
        <v>9</v>
      </c>
      <c r="N35" s="177">
        <v>16</v>
      </c>
      <c r="O35" s="177"/>
      <c r="P35" s="177">
        <v>16</v>
      </c>
      <c r="Q35" s="177">
        <v>8</v>
      </c>
      <c r="R35" s="177"/>
      <c r="S35" s="177">
        <v>21</v>
      </c>
      <c r="T35" s="177">
        <v>7</v>
      </c>
      <c r="U35" s="177"/>
      <c r="V35" s="177">
        <v>3</v>
      </c>
      <c r="W35" s="177">
        <v>1</v>
      </c>
      <c r="X35" s="177"/>
      <c r="Y35" s="177">
        <v>1</v>
      </c>
      <c r="Z35" s="177"/>
      <c r="AA35" s="177"/>
      <c r="AB35" s="177">
        <v>5</v>
      </c>
      <c r="AC35" s="177">
        <v>1</v>
      </c>
      <c r="AD35" s="177"/>
      <c r="AE35" s="177">
        <v>14</v>
      </c>
      <c r="AF35" s="177">
        <v>5</v>
      </c>
      <c r="AG35" s="177"/>
      <c r="AH35" s="177">
        <v>16</v>
      </c>
      <c r="AI35" s="177">
        <v>4</v>
      </c>
      <c r="AJ35" s="177"/>
      <c r="AK35" s="177">
        <v>7</v>
      </c>
      <c r="AL35" s="177"/>
      <c r="AM35" s="177"/>
      <c r="AN35" s="177">
        <v>2</v>
      </c>
      <c r="AO35" s="177">
        <v>1</v>
      </c>
      <c r="AP35" s="177"/>
      <c r="AQ35" s="177">
        <v>2</v>
      </c>
      <c r="AR35" s="177"/>
      <c r="AS35" s="177"/>
      <c r="AT35" s="177">
        <v>4</v>
      </c>
      <c r="AU35" s="177"/>
      <c r="AV35" s="177"/>
      <c r="AW35" s="177">
        <v>4</v>
      </c>
      <c r="AX35" s="177"/>
      <c r="AY35" s="177"/>
      <c r="AZ35" s="177">
        <f t="shared" si="2"/>
        <v>59</v>
      </c>
      <c r="BA35" s="177">
        <f t="shared" si="2"/>
        <v>22</v>
      </c>
      <c r="BB35" s="13"/>
      <c r="BF35" s="13"/>
    </row>
    <row r="36" spans="1:58" ht="12.75">
      <c r="A36" s="142"/>
      <c r="B36" s="150" t="s">
        <v>35</v>
      </c>
      <c r="C36" s="177">
        <f t="shared" si="1"/>
        <v>426</v>
      </c>
      <c r="D36" s="177">
        <v>313</v>
      </c>
      <c r="E36" s="177">
        <v>113</v>
      </c>
      <c r="F36" s="177"/>
      <c r="G36" s="177">
        <v>53</v>
      </c>
      <c r="H36" s="177">
        <v>10</v>
      </c>
      <c r="I36" s="177"/>
      <c r="J36" s="177">
        <v>22</v>
      </c>
      <c r="K36" s="177">
        <v>9</v>
      </c>
      <c r="L36" s="177"/>
      <c r="M36" s="177">
        <v>37</v>
      </c>
      <c r="N36" s="177">
        <v>28</v>
      </c>
      <c r="O36" s="177"/>
      <c r="P36" s="177">
        <v>24</v>
      </c>
      <c r="Q36" s="177">
        <v>16</v>
      </c>
      <c r="R36" s="177"/>
      <c r="S36" s="177">
        <v>37</v>
      </c>
      <c r="T36" s="177">
        <v>10</v>
      </c>
      <c r="U36" s="177"/>
      <c r="V36" s="177">
        <v>8</v>
      </c>
      <c r="W36" s="177">
        <v>3</v>
      </c>
      <c r="X36" s="177"/>
      <c r="Y36" s="177">
        <v>9</v>
      </c>
      <c r="Z36" s="177">
        <v>1</v>
      </c>
      <c r="AA36" s="177"/>
      <c r="AB36" s="177">
        <v>3</v>
      </c>
      <c r="AC36" s="177">
        <v>1</v>
      </c>
      <c r="AD36" s="177"/>
      <c r="AE36" s="177">
        <v>6</v>
      </c>
      <c r="AF36" s="177">
        <v>1</v>
      </c>
      <c r="AG36" s="177"/>
      <c r="AH36" s="177">
        <v>2</v>
      </c>
      <c r="AI36" s="177"/>
      <c r="AJ36" s="177"/>
      <c r="AK36" s="177">
        <v>6</v>
      </c>
      <c r="AL36" s="177"/>
      <c r="AM36" s="177"/>
      <c r="AN36" s="177">
        <v>8</v>
      </c>
      <c r="AO36" s="177"/>
      <c r="AP36" s="177"/>
      <c r="AQ36" s="177">
        <v>2</v>
      </c>
      <c r="AR36" s="177"/>
      <c r="AS36" s="177"/>
      <c r="AT36" s="177">
        <v>2</v>
      </c>
      <c r="AU36" s="177">
        <v>1</v>
      </c>
      <c r="AV36" s="177"/>
      <c r="AW36" s="177">
        <v>2</v>
      </c>
      <c r="AX36" s="177">
        <v>1</v>
      </c>
      <c r="AY36" s="177"/>
      <c r="AZ36" s="177">
        <f t="shared" si="2"/>
        <v>92</v>
      </c>
      <c r="BA36" s="177">
        <f t="shared" si="2"/>
        <v>32</v>
      </c>
      <c r="BB36" s="13"/>
      <c r="BF36" s="13"/>
    </row>
    <row r="37" spans="1:58" ht="12.75">
      <c r="A37" s="142"/>
      <c r="B37" s="150" t="s">
        <v>36</v>
      </c>
      <c r="C37" s="177">
        <f t="shared" si="1"/>
        <v>564</v>
      </c>
      <c r="D37" s="177">
        <v>413</v>
      </c>
      <c r="E37" s="177">
        <v>151</v>
      </c>
      <c r="F37" s="177"/>
      <c r="G37" s="177">
        <v>37</v>
      </c>
      <c r="H37" s="177">
        <v>6</v>
      </c>
      <c r="I37" s="177"/>
      <c r="J37" s="177">
        <v>55</v>
      </c>
      <c r="K37" s="177">
        <v>30</v>
      </c>
      <c r="L37" s="177"/>
      <c r="M37" s="177">
        <v>39</v>
      </c>
      <c r="N37" s="177">
        <v>17</v>
      </c>
      <c r="O37" s="177"/>
      <c r="P37" s="177">
        <v>15</v>
      </c>
      <c r="Q37" s="177">
        <v>24</v>
      </c>
      <c r="R37" s="177"/>
      <c r="S37" s="177">
        <v>24</v>
      </c>
      <c r="T37" s="177">
        <v>5</v>
      </c>
      <c r="U37" s="177"/>
      <c r="V37" s="177">
        <v>28</v>
      </c>
      <c r="W37" s="177">
        <v>6</v>
      </c>
      <c r="X37" s="177"/>
      <c r="Y37" s="177">
        <v>13</v>
      </c>
      <c r="Z37" s="177">
        <v>3</v>
      </c>
      <c r="AA37" s="177"/>
      <c r="AB37" s="177">
        <v>18</v>
      </c>
      <c r="AC37" s="177">
        <v>1</v>
      </c>
      <c r="AD37" s="177"/>
      <c r="AE37" s="177"/>
      <c r="AF37" s="177"/>
      <c r="AG37" s="177"/>
      <c r="AH37" s="177">
        <v>1</v>
      </c>
      <c r="AI37" s="177"/>
      <c r="AJ37" s="177"/>
      <c r="AK37" s="177">
        <v>24</v>
      </c>
      <c r="AL37" s="177">
        <v>3</v>
      </c>
      <c r="AM37" s="177"/>
      <c r="AN37" s="177">
        <v>7</v>
      </c>
      <c r="AO37" s="177">
        <v>4</v>
      </c>
      <c r="AP37" s="177"/>
      <c r="AQ37" s="177">
        <v>9</v>
      </c>
      <c r="AR37" s="177"/>
      <c r="AS37" s="177"/>
      <c r="AT37" s="177">
        <v>5</v>
      </c>
      <c r="AU37" s="177">
        <v>3</v>
      </c>
      <c r="AV37" s="177"/>
      <c r="AW37" s="177">
        <v>5</v>
      </c>
      <c r="AX37" s="177">
        <v>3</v>
      </c>
      <c r="AY37" s="177"/>
      <c r="AZ37" s="177">
        <f t="shared" si="2"/>
        <v>133</v>
      </c>
      <c r="BA37" s="177">
        <f t="shared" si="2"/>
        <v>46</v>
      </c>
      <c r="BB37" s="13"/>
      <c r="BF37" s="13"/>
    </row>
    <row r="38" spans="1:58" ht="12.75">
      <c r="A38" s="142"/>
      <c r="B38" s="150" t="s">
        <v>37</v>
      </c>
      <c r="C38" s="177">
        <f t="shared" si="1"/>
        <v>761</v>
      </c>
      <c r="D38" s="177">
        <v>501</v>
      </c>
      <c r="E38" s="177">
        <v>260</v>
      </c>
      <c r="F38" s="177"/>
      <c r="G38" s="177">
        <v>60</v>
      </c>
      <c r="H38" s="177">
        <v>13</v>
      </c>
      <c r="I38" s="177"/>
      <c r="J38" s="177">
        <v>62</v>
      </c>
      <c r="K38" s="177">
        <v>46</v>
      </c>
      <c r="L38" s="177"/>
      <c r="M38" s="177">
        <v>52</v>
      </c>
      <c r="N38" s="177">
        <v>35</v>
      </c>
      <c r="O38" s="177"/>
      <c r="P38" s="177">
        <v>28</v>
      </c>
      <c r="Q38" s="177">
        <v>34</v>
      </c>
      <c r="R38" s="177"/>
      <c r="S38" s="177">
        <v>34</v>
      </c>
      <c r="T38" s="177">
        <v>10</v>
      </c>
      <c r="U38" s="177"/>
      <c r="V38" s="177">
        <v>34</v>
      </c>
      <c r="W38" s="177">
        <v>6</v>
      </c>
      <c r="X38" s="177"/>
      <c r="Y38" s="177">
        <v>3</v>
      </c>
      <c r="Z38" s="177">
        <v>4</v>
      </c>
      <c r="AA38" s="177"/>
      <c r="AB38" s="177">
        <v>46</v>
      </c>
      <c r="AC38" s="177">
        <v>3</v>
      </c>
      <c r="AD38" s="177"/>
      <c r="AE38" s="177">
        <v>10</v>
      </c>
      <c r="AF38" s="177">
        <v>2</v>
      </c>
      <c r="AG38" s="177"/>
      <c r="AH38" s="177">
        <v>3</v>
      </c>
      <c r="AI38" s="177">
        <v>1</v>
      </c>
      <c r="AJ38" s="177"/>
      <c r="AK38" s="177">
        <v>14</v>
      </c>
      <c r="AL38" s="177">
        <v>5</v>
      </c>
      <c r="AM38" s="177"/>
      <c r="AN38" s="177">
        <v>9</v>
      </c>
      <c r="AO38" s="177"/>
      <c r="AP38" s="177"/>
      <c r="AQ38" s="177">
        <v>5</v>
      </c>
      <c r="AR38" s="177">
        <v>2</v>
      </c>
      <c r="AS38" s="177"/>
      <c r="AT38" s="177">
        <v>4</v>
      </c>
      <c r="AU38" s="177">
        <v>3</v>
      </c>
      <c r="AV38" s="177"/>
      <c r="AW38" s="177">
        <v>4</v>
      </c>
      <c r="AX38" s="177">
        <v>3</v>
      </c>
      <c r="AY38" s="177"/>
      <c r="AZ38" s="177">
        <f t="shared" si="2"/>
        <v>133</v>
      </c>
      <c r="BA38" s="177">
        <f t="shared" si="2"/>
        <v>93</v>
      </c>
      <c r="BB38" s="13"/>
      <c r="BF38" s="13"/>
    </row>
    <row r="39" spans="1:58" ht="12.75">
      <c r="A39" s="142"/>
      <c r="B39" s="150" t="s">
        <v>38</v>
      </c>
      <c r="C39" s="177">
        <f t="shared" si="1"/>
        <v>126</v>
      </c>
      <c r="D39" s="177">
        <v>104</v>
      </c>
      <c r="E39" s="177">
        <v>22</v>
      </c>
      <c r="F39" s="177"/>
      <c r="G39" s="177">
        <v>31</v>
      </c>
      <c r="H39" s="177">
        <v>4</v>
      </c>
      <c r="I39" s="177"/>
      <c r="J39" s="177">
        <v>7</v>
      </c>
      <c r="K39" s="177">
        <v>2</v>
      </c>
      <c r="L39" s="177"/>
      <c r="M39" s="177">
        <v>5</v>
      </c>
      <c r="N39" s="177">
        <v>3</v>
      </c>
      <c r="O39" s="177"/>
      <c r="P39" s="177">
        <v>5</v>
      </c>
      <c r="Q39" s="177">
        <v>3</v>
      </c>
      <c r="R39" s="177"/>
      <c r="S39" s="177">
        <v>6</v>
      </c>
      <c r="T39" s="177">
        <v>2</v>
      </c>
      <c r="U39" s="177"/>
      <c r="V39" s="177">
        <v>4</v>
      </c>
      <c r="W39" s="177"/>
      <c r="X39" s="177"/>
      <c r="Y39" s="177">
        <v>2</v>
      </c>
      <c r="Z39" s="177">
        <v>1</v>
      </c>
      <c r="AA39" s="177"/>
      <c r="AB39" s="177">
        <v>3</v>
      </c>
      <c r="AC39" s="177"/>
      <c r="AD39" s="177"/>
      <c r="AE39" s="177">
        <v>2</v>
      </c>
      <c r="AF39" s="177">
        <v>1</v>
      </c>
      <c r="AG39" s="177"/>
      <c r="AH39" s="177">
        <v>1</v>
      </c>
      <c r="AI39" s="177"/>
      <c r="AJ39" s="177"/>
      <c r="AK39" s="177">
        <v>4</v>
      </c>
      <c r="AL39" s="177"/>
      <c r="AM39" s="177"/>
      <c r="AN39" s="177">
        <v>2</v>
      </c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>
        <f t="shared" si="2"/>
        <v>32</v>
      </c>
      <c r="BA39" s="177">
        <f t="shared" si="2"/>
        <v>6</v>
      </c>
      <c r="BB39" s="13"/>
      <c r="BF39" s="13"/>
    </row>
    <row r="40" spans="1:58" ht="12.75">
      <c r="A40" s="142"/>
      <c r="B40" s="150" t="s">
        <v>39</v>
      </c>
      <c r="C40" s="177">
        <f t="shared" si="1"/>
        <v>910</v>
      </c>
      <c r="D40" s="177">
        <v>650</v>
      </c>
      <c r="E40" s="177">
        <v>260</v>
      </c>
      <c r="F40" s="177"/>
      <c r="G40" s="177">
        <v>106</v>
      </c>
      <c r="H40" s="177">
        <v>23</v>
      </c>
      <c r="I40" s="177"/>
      <c r="J40" s="177">
        <v>77</v>
      </c>
      <c r="K40" s="177">
        <v>41</v>
      </c>
      <c r="L40" s="177"/>
      <c r="M40" s="177">
        <v>48</v>
      </c>
      <c r="N40" s="177">
        <v>32</v>
      </c>
      <c r="O40" s="177"/>
      <c r="P40" s="177">
        <v>64</v>
      </c>
      <c r="Q40" s="177">
        <v>50</v>
      </c>
      <c r="R40" s="177"/>
      <c r="S40" s="177">
        <v>40</v>
      </c>
      <c r="T40" s="177">
        <v>11</v>
      </c>
      <c r="U40" s="177"/>
      <c r="V40" s="177">
        <v>36</v>
      </c>
      <c r="W40" s="177">
        <v>8</v>
      </c>
      <c r="X40" s="177"/>
      <c r="Y40" s="177">
        <v>27</v>
      </c>
      <c r="Z40" s="177">
        <v>2</v>
      </c>
      <c r="AA40" s="177"/>
      <c r="AB40" s="177">
        <v>13</v>
      </c>
      <c r="AC40" s="177">
        <v>2</v>
      </c>
      <c r="AD40" s="177"/>
      <c r="AE40" s="177">
        <v>8</v>
      </c>
      <c r="AF40" s="177">
        <v>4</v>
      </c>
      <c r="AG40" s="177"/>
      <c r="AH40" s="177">
        <v>13</v>
      </c>
      <c r="AI40" s="177">
        <v>8</v>
      </c>
      <c r="AJ40" s="177"/>
      <c r="AK40" s="177">
        <v>14</v>
      </c>
      <c r="AL40" s="177">
        <v>1</v>
      </c>
      <c r="AM40" s="177"/>
      <c r="AN40" s="177">
        <v>8</v>
      </c>
      <c r="AO40" s="177">
        <v>2</v>
      </c>
      <c r="AP40" s="177"/>
      <c r="AQ40" s="177">
        <v>9</v>
      </c>
      <c r="AR40" s="177">
        <v>2</v>
      </c>
      <c r="AS40" s="177"/>
      <c r="AT40" s="177">
        <v>4</v>
      </c>
      <c r="AU40" s="177">
        <v>3</v>
      </c>
      <c r="AV40" s="177"/>
      <c r="AW40" s="177">
        <v>4</v>
      </c>
      <c r="AX40" s="177">
        <v>3</v>
      </c>
      <c r="AY40" s="177"/>
      <c r="AZ40" s="177">
        <f t="shared" si="2"/>
        <v>179</v>
      </c>
      <c r="BA40" s="177">
        <f t="shared" si="2"/>
        <v>68</v>
      </c>
      <c r="BB40" s="13"/>
      <c r="BF40" s="13"/>
    </row>
    <row r="41" spans="1:58" ht="12.75">
      <c r="A41" s="142"/>
      <c r="B41" s="150" t="s">
        <v>40</v>
      </c>
      <c r="C41" s="177">
        <f t="shared" si="1"/>
        <v>134</v>
      </c>
      <c r="D41" s="177">
        <v>109</v>
      </c>
      <c r="E41" s="177">
        <v>25</v>
      </c>
      <c r="F41" s="177"/>
      <c r="G41" s="177">
        <v>17</v>
      </c>
      <c r="H41" s="177"/>
      <c r="I41" s="177"/>
      <c r="J41" s="177">
        <v>17</v>
      </c>
      <c r="K41" s="177">
        <v>7</v>
      </c>
      <c r="L41" s="177"/>
      <c r="M41" s="177">
        <v>6</v>
      </c>
      <c r="N41" s="177">
        <v>4</v>
      </c>
      <c r="O41" s="177"/>
      <c r="P41" s="177">
        <v>5</v>
      </c>
      <c r="Q41" s="177">
        <v>3</v>
      </c>
      <c r="R41" s="177"/>
      <c r="S41" s="177">
        <v>13</v>
      </c>
      <c r="T41" s="177">
        <v>4</v>
      </c>
      <c r="U41" s="177"/>
      <c r="V41" s="177">
        <v>1</v>
      </c>
      <c r="W41" s="177"/>
      <c r="X41" s="177"/>
      <c r="Y41" s="177">
        <v>2</v>
      </c>
      <c r="Z41" s="177">
        <v>1</v>
      </c>
      <c r="AA41" s="177"/>
      <c r="AB41" s="177">
        <v>1</v>
      </c>
      <c r="AC41" s="177"/>
      <c r="AD41" s="177"/>
      <c r="AE41" s="177">
        <v>4</v>
      </c>
      <c r="AF41" s="177"/>
      <c r="AG41" s="177"/>
      <c r="AH41" s="177">
        <v>2</v>
      </c>
      <c r="AI41" s="177"/>
      <c r="AJ41" s="177"/>
      <c r="AK41" s="177">
        <v>1</v>
      </c>
      <c r="AL41" s="177">
        <v>1</v>
      </c>
      <c r="AM41" s="177"/>
      <c r="AN41" s="177">
        <v>3</v>
      </c>
      <c r="AO41" s="177"/>
      <c r="AP41" s="177"/>
      <c r="AQ41" s="177">
        <v>7</v>
      </c>
      <c r="AR41" s="177"/>
      <c r="AS41" s="177"/>
      <c r="AT41" s="177">
        <v>1</v>
      </c>
      <c r="AU41" s="177"/>
      <c r="AV41" s="177"/>
      <c r="AW41" s="177">
        <v>1</v>
      </c>
      <c r="AX41" s="177"/>
      <c r="AY41" s="177"/>
      <c r="AZ41" s="177">
        <f t="shared" si="2"/>
        <v>28</v>
      </c>
      <c r="BA41" s="177">
        <f t="shared" si="2"/>
        <v>5</v>
      </c>
      <c r="BB41" s="13"/>
      <c r="BF41" s="13"/>
    </row>
    <row r="42" spans="1:58" ht="12.75">
      <c r="A42" s="142"/>
      <c r="B42" s="150" t="s">
        <v>41</v>
      </c>
      <c r="C42" s="177">
        <f t="shared" si="1"/>
        <v>461</v>
      </c>
      <c r="D42" s="177">
        <v>345</v>
      </c>
      <c r="E42" s="177">
        <v>116</v>
      </c>
      <c r="F42" s="177"/>
      <c r="G42" s="177">
        <v>75</v>
      </c>
      <c r="H42" s="177">
        <v>17</v>
      </c>
      <c r="I42" s="177"/>
      <c r="J42" s="177">
        <v>25</v>
      </c>
      <c r="K42" s="177">
        <v>6</v>
      </c>
      <c r="L42" s="177"/>
      <c r="M42" s="177">
        <v>23</v>
      </c>
      <c r="N42" s="177">
        <v>18</v>
      </c>
      <c r="O42" s="177"/>
      <c r="P42" s="177">
        <v>22</v>
      </c>
      <c r="Q42" s="177">
        <v>9</v>
      </c>
      <c r="R42" s="177"/>
      <c r="S42" s="177">
        <v>26</v>
      </c>
      <c r="T42" s="177">
        <v>6</v>
      </c>
      <c r="U42" s="177"/>
      <c r="V42" s="177">
        <v>34</v>
      </c>
      <c r="W42" s="177">
        <v>4</v>
      </c>
      <c r="X42" s="177"/>
      <c r="Y42" s="177">
        <v>6</v>
      </c>
      <c r="Z42" s="177">
        <v>2</v>
      </c>
      <c r="AA42" s="177"/>
      <c r="AB42" s="177">
        <v>15</v>
      </c>
      <c r="AC42" s="177">
        <v>1</v>
      </c>
      <c r="AD42" s="177"/>
      <c r="AE42" s="177">
        <v>5</v>
      </c>
      <c r="AF42" s="177">
        <v>4</v>
      </c>
      <c r="AG42" s="177"/>
      <c r="AH42" s="177">
        <v>7</v>
      </c>
      <c r="AI42" s="177">
        <v>3</v>
      </c>
      <c r="AJ42" s="177"/>
      <c r="AK42" s="177">
        <v>6</v>
      </c>
      <c r="AL42" s="177"/>
      <c r="AM42" s="177"/>
      <c r="AN42" s="177">
        <v>9</v>
      </c>
      <c r="AO42" s="177"/>
      <c r="AP42" s="177"/>
      <c r="AQ42" s="177">
        <v>2</v>
      </c>
      <c r="AR42" s="177"/>
      <c r="AS42" s="177"/>
      <c r="AT42" s="177"/>
      <c r="AU42" s="177"/>
      <c r="AV42" s="177"/>
      <c r="AW42" s="177"/>
      <c r="AX42" s="177"/>
      <c r="AY42" s="177"/>
      <c r="AZ42" s="177">
        <f t="shared" si="2"/>
        <v>90</v>
      </c>
      <c r="BA42" s="177">
        <f t="shared" si="2"/>
        <v>46</v>
      </c>
      <c r="BB42" s="13"/>
      <c r="BF42" s="13"/>
    </row>
    <row r="43" spans="1:58" ht="12.75">
      <c r="A43" s="142"/>
      <c r="B43" s="150" t="s">
        <v>42</v>
      </c>
      <c r="C43" s="177">
        <f t="shared" si="1"/>
        <v>331</v>
      </c>
      <c r="D43" s="177">
        <v>274</v>
      </c>
      <c r="E43" s="177">
        <v>57</v>
      </c>
      <c r="F43" s="177"/>
      <c r="G43" s="177">
        <v>54</v>
      </c>
      <c r="H43" s="177">
        <v>8</v>
      </c>
      <c r="I43" s="177"/>
      <c r="J43" s="177">
        <v>27</v>
      </c>
      <c r="K43" s="177">
        <v>9</v>
      </c>
      <c r="L43" s="177"/>
      <c r="M43" s="177">
        <v>9</v>
      </c>
      <c r="N43" s="177">
        <v>7</v>
      </c>
      <c r="O43" s="177"/>
      <c r="P43" s="177">
        <v>18</v>
      </c>
      <c r="Q43" s="177">
        <v>7</v>
      </c>
      <c r="R43" s="177"/>
      <c r="S43" s="177">
        <v>21</v>
      </c>
      <c r="T43" s="177">
        <v>4</v>
      </c>
      <c r="U43" s="177"/>
      <c r="V43" s="177">
        <v>13</v>
      </c>
      <c r="W43" s="177">
        <v>2</v>
      </c>
      <c r="X43" s="177"/>
      <c r="Y43" s="177">
        <v>11</v>
      </c>
      <c r="Z43" s="177">
        <v>1</v>
      </c>
      <c r="AA43" s="177"/>
      <c r="AB43" s="177">
        <v>11</v>
      </c>
      <c r="AC43" s="177"/>
      <c r="AD43" s="177"/>
      <c r="AE43" s="177">
        <v>6</v>
      </c>
      <c r="AF43" s="177"/>
      <c r="AG43" s="177"/>
      <c r="AH43" s="177">
        <v>7</v>
      </c>
      <c r="AI43" s="177">
        <v>2</v>
      </c>
      <c r="AJ43" s="177"/>
      <c r="AK43" s="177">
        <v>4</v>
      </c>
      <c r="AL43" s="177"/>
      <c r="AM43" s="177"/>
      <c r="AN43" s="177">
        <v>7</v>
      </c>
      <c r="AO43" s="177">
        <v>1</v>
      </c>
      <c r="AP43" s="177"/>
      <c r="AQ43" s="177">
        <v>5</v>
      </c>
      <c r="AR43" s="177">
        <v>1</v>
      </c>
      <c r="AS43" s="177"/>
      <c r="AT43" s="177">
        <v>3</v>
      </c>
      <c r="AU43" s="177"/>
      <c r="AV43" s="177"/>
      <c r="AW43" s="177">
        <v>3</v>
      </c>
      <c r="AX43" s="177"/>
      <c r="AY43" s="177"/>
      <c r="AZ43" s="177">
        <f t="shared" si="2"/>
        <v>75</v>
      </c>
      <c r="BA43" s="177">
        <f t="shared" si="2"/>
        <v>15</v>
      </c>
      <c r="BB43" s="13"/>
      <c r="BF43" s="13"/>
    </row>
    <row r="44" spans="1:58" ht="12.75">
      <c r="A44" s="142"/>
      <c r="B44" s="150" t="s">
        <v>43</v>
      </c>
      <c r="C44" s="177">
        <f t="shared" si="1"/>
        <v>248</v>
      </c>
      <c r="D44" s="177">
        <v>184</v>
      </c>
      <c r="E44" s="177">
        <v>64</v>
      </c>
      <c r="F44" s="177"/>
      <c r="G44" s="177">
        <v>24</v>
      </c>
      <c r="H44" s="177">
        <v>3</v>
      </c>
      <c r="I44" s="177"/>
      <c r="J44" s="177">
        <v>7</v>
      </c>
      <c r="K44" s="177">
        <v>9</v>
      </c>
      <c r="L44" s="177"/>
      <c r="M44" s="177">
        <v>13</v>
      </c>
      <c r="N44" s="177">
        <v>6</v>
      </c>
      <c r="O44" s="177"/>
      <c r="P44" s="177">
        <v>8</v>
      </c>
      <c r="Q44" s="177">
        <v>10</v>
      </c>
      <c r="R44" s="177"/>
      <c r="S44" s="177">
        <v>12</v>
      </c>
      <c r="T44" s="177">
        <v>3</v>
      </c>
      <c r="U44" s="177"/>
      <c r="V44" s="177">
        <v>5</v>
      </c>
      <c r="W44" s="177">
        <v>5</v>
      </c>
      <c r="X44" s="177"/>
      <c r="Y44" s="177">
        <v>7</v>
      </c>
      <c r="Z44" s="177">
        <v>1</v>
      </c>
      <c r="AA44" s="177"/>
      <c r="AB44" s="177">
        <v>8</v>
      </c>
      <c r="AC44" s="177"/>
      <c r="AD44" s="177"/>
      <c r="AE44" s="177">
        <v>9</v>
      </c>
      <c r="AF44" s="177">
        <v>2</v>
      </c>
      <c r="AG44" s="177"/>
      <c r="AH44" s="177">
        <v>7</v>
      </c>
      <c r="AI44" s="177">
        <v>3</v>
      </c>
      <c r="AJ44" s="177"/>
      <c r="AK44" s="177">
        <v>4</v>
      </c>
      <c r="AL44" s="177">
        <v>1</v>
      </c>
      <c r="AM44" s="177"/>
      <c r="AN44" s="177">
        <v>10</v>
      </c>
      <c r="AO44" s="177"/>
      <c r="AP44" s="177"/>
      <c r="AQ44" s="177">
        <v>5</v>
      </c>
      <c r="AR44" s="177"/>
      <c r="AS44" s="177"/>
      <c r="AT44" s="177">
        <v>2</v>
      </c>
      <c r="AU44" s="177">
        <v>4</v>
      </c>
      <c r="AV44" s="177"/>
      <c r="AW44" s="177">
        <v>2</v>
      </c>
      <c r="AX44" s="177">
        <v>4</v>
      </c>
      <c r="AY44" s="177"/>
      <c r="AZ44" s="177">
        <f t="shared" si="2"/>
        <v>61</v>
      </c>
      <c r="BA44" s="177">
        <f t="shared" si="2"/>
        <v>13</v>
      </c>
      <c r="BB44" s="13"/>
      <c r="BF44" s="13"/>
    </row>
    <row r="45" spans="1:58" ht="13.5" thickBot="1">
      <c r="A45" s="479"/>
      <c r="B45" s="480" t="s">
        <v>44</v>
      </c>
      <c r="C45" s="667">
        <f t="shared" si="1"/>
        <v>118</v>
      </c>
      <c r="D45" s="667">
        <v>85</v>
      </c>
      <c r="E45" s="667">
        <v>33</v>
      </c>
      <c r="F45" s="667"/>
      <c r="G45" s="667">
        <v>8</v>
      </c>
      <c r="H45" s="667">
        <v>2</v>
      </c>
      <c r="I45" s="667"/>
      <c r="J45" s="667">
        <v>6</v>
      </c>
      <c r="K45" s="667">
        <v>1</v>
      </c>
      <c r="L45" s="667"/>
      <c r="M45" s="667">
        <v>3</v>
      </c>
      <c r="N45" s="667">
        <v>4</v>
      </c>
      <c r="O45" s="667"/>
      <c r="P45" s="667">
        <v>7</v>
      </c>
      <c r="Q45" s="667">
        <v>5</v>
      </c>
      <c r="R45" s="667"/>
      <c r="S45" s="667">
        <v>9</v>
      </c>
      <c r="T45" s="667">
        <v>1</v>
      </c>
      <c r="U45" s="667"/>
      <c r="V45" s="667">
        <v>1</v>
      </c>
      <c r="W45" s="667"/>
      <c r="X45" s="667"/>
      <c r="Y45" s="667">
        <v>9</v>
      </c>
      <c r="Z45" s="667">
        <v>2</v>
      </c>
      <c r="AA45" s="667"/>
      <c r="AB45" s="667">
        <v>1</v>
      </c>
      <c r="AC45" s="667">
        <v>1</v>
      </c>
      <c r="AD45" s="667"/>
      <c r="AE45" s="667">
        <v>2</v>
      </c>
      <c r="AF45" s="667">
        <v>1</v>
      </c>
      <c r="AG45" s="667"/>
      <c r="AH45" s="667"/>
      <c r="AI45" s="667"/>
      <c r="AJ45" s="667"/>
      <c r="AK45" s="667"/>
      <c r="AL45" s="667"/>
      <c r="AM45" s="667"/>
      <c r="AN45" s="667">
        <v>3</v>
      </c>
      <c r="AO45" s="667">
        <v>1</v>
      </c>
      <c r="AP45" s="667"/>
      <c r="AQ45" s="667">
        <v>1</v>
      </c>
      <c r="AR45" s="667"/>
      <c r="AS45" s="667"/>
      <c r="AT45" s="667">
        <v>1</v>
      </c>
      <c r="AU45" s="667">
        <v>1</v>
      </c>
      <c r="AV45" s="667"/>
      <c r="AW45" s="667">
        <v>1</v>
      </c>
      <c r="AX45" s="667">
        <v>1</v>
      </c>
      <c r="AY45" s="667"/>
      <c r="AZ45" s="667">
        <f t="shared" si="2"/>
        <v>33</v>
      </c>
      <c r="BA45" s="667">
        <f t="shared" si="2"/>
        <v>13</v>
      </c>
      <c r="BB45" s="13"/>
      <c r="BF45" s="13"/>
    </row>
    <row r="46" spans="1:55" s="26" customFormat="1" ht="12.75">
      <c r="A46" s="582" t="s">
        <v>79</v>
      </c>
      <c r="B46" s="582"/>
      <c r="C46" s="582"/>
      <c r="D46" s="582"/>
      <c r="E46" s="582"/>
      <c r="F46" s="582"/>
      <c r="G46" s="582"/>
      <c r="H46" s="582"/>
      <c r="I46" s="582"/>
      <c r="J46" s="582"/>
      <c r="K46" s="582"/>
      <c r="L46" s="582"/>
      <c r="M46" s="582"/>
      <c r="N46" s="582"/>
      <c r="O46" s="582"/>
      <c r="P46" s="582"/>
      <c r="Q46" s="582"/>
      <c r="R46" s="582"/>
      <c r="S46" s="582"/>
      <c r="T46" s="582"/>
      <c r="U46" s="582"/>
      <c r="V46" s="582"/>
      <c r="W46" s="582"/>
      <c r="X46" s="582"/>
      <c r="Y46" s="582"/>
      <c r="Z46" s="582"/>
      <c r="AA46" s="142"/>
      <c r="AB46" s="142"/>
      <c r="AC46" s="142"/>
      <c r="AD46" s="142"/>
      <c r="AE46" s="142"/>
      <c r="AF46" s="142"/>
      <c r="AG46" s="142"/>
      <c r="AH46" s="142"/>
      <c r="AI46" s="142"/>
      <c r="AJ46" s="142"/>
      <c r="AK46" s="142"/>
      <c r="AL46" s="142"/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42"/>
      <c r="BB46" s="13"/>
      <c r="BC46" s="1"/>
    </row>
    <row r="47" spans="1:55" s="26" customFormat="1" ht="12.75">
      <c r="A47" s="767" t="s">
        <v>535</v>
      </c>
      <c r="B47" s="767"/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7"/>
      <c r="P47" s="767"/>
      <c r="Q47" s="767"/>
      <c r="R47" s="767"/>
      <c r="S47" s="767"/>
      <c r="T47" s="767"/>
      <c r="U47" s="767"/>
      <c r="V47" s="767"/>
      <c r="W47" s="767"/>
      <c r="X47" s="767"/>
      <c r="Y47" s="767"/>
      <c r="Z47" s="767"/>
      <c r="AA47" s="142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3"/>
      <c r="BC47" s="1"/>
    </row>
    <row r="48" spans="1:53" ht="17.25" customHeight="1">
      <c r="A48" s="141"/>
      <c r="C48" s="142"/>
      <c r="D48" s="142"/>
      <c r="E48" s="142"/>
      <c r="F48" s="142"/>
      <c r="G48" s="142"/>
      <c r="H48" s="142"/>
      <c r="I48" s="142"/>
      <c r="J48" s="328"/>
      <c r="K48" s="328"/>
      <c r="L48" s="328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328"/>
      <c r="AC48" s="328"/>
      <c r="AD48" s="328"/>
      <c r="AE48" s="142"/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2"/>
      <c r="AS48" s="142"/>
      <c r="AT48" s="328"/>
      <c r="AU48" s="328"/>
      <c r="AV48" s="328"/>
      <c r="AW48" s="329"/>
      <c r="AX48" s="329"/>
      <c r="AY48" s="329"/>
      <c r="AZ48" s="328"/>
      <c r="BA48" s="142"/>
    </row>
    <row r="49" spans="1:53" ht="12.7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  <c r="AI49" s="142"/>
      <c r="AJ49" s="142"/>
      <c r="AK49" s="142"/>
      <c r="AL49" s="142"/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327"/>
      <c r="AX49" s="327"/>
      <c r="AY49" s="327"/>
      <c r="AZ49" s="142"/>
      <c r="BA49" s="142"/>
    </row>
    <row r="50" spans="1:53" ht="12.7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2"/>
      <c r="AJ50" s="142"/>
      <c r="AK50" s="142"/>
      <c r="AL50" s="142"/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327"/>
      <c r="AX50" s="327"/>
      <c r="AY50" s="327"/>
      <c r="AZ50" s="142"/>
      <c r="BA50" s="142"/>
    </row>
    <row r="51" spans="1:53" ht="12.7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327"/>
      <c r="AX51" s="327"/>
      <c r="AY51" s="327"/>
      <c r="AZ51" s="142"/>
      <c r="BA51" s="142"/>
    </row>
    <row r="52" spans="1:53" ht="12.7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327"/>
      <c r="AX52" s="327"/>
      <c r="AY52" s="327"/>
      <c r="AZ52" s="142"/>
      <c r="BA52" s="142"/>
    </row>
    <row r="53" spans="1:53" ht="12.7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  <c r="AI53" s="142"/>
      <c r="AJ53" s="142"/>
      <c r="AK53" s="142"/>
      <c r="AL53" s="142"/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327"/>
      <c r="AX53" s="327"/>
      <c r="AY53" s="327"/>
      <c r="AZ53" s="142"/>
      <c r="BA53" s="142"/>
    </row>
    <row r="54" spans="1:53" ht="12.7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2"/>
      <c r="AF54" s="142"/>
      <c r="AG54" s="142"/>
      <c r="AH54" s="142"/>
      <c r="AI54" s="142"/>
      <c r="AJ54" s="142"/>
      <c r="AK54" s="142"/>
      <c r="AL54" s="142"/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327"/>
      <c r="AX54" s="327"/>
      <c r="AY54" s="327"/>
      <c r="AZ54" s="142"/>
      <c r="BA54" s="142"/>
    </row>
    <row r="55" spans="1:53" ht="12.7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327"/>
      <c r="AX55" s="327"/>
      <c r="AY55" s="327"/>
      <c r="AZ55" s="142"/>
      <c r="BA55" s="142"/>
    </row>
    <row r="56" spans="1:53" ht="12.7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327"/>
      <c r="AX56" s="327"/>
      <c r="AY56" s="327"/>
      <c r="AZ56" s="142"/>
      <c r="BA56" s="142"/>
    </row>
    <row r="57" spans="1:53" ht="12.7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327"/>
      <c r="AX57" s="327"/>
      <c r="AY57" s="327"/>
      <c r="AZ57" s="142"/>
      <c r="BA57" s="142"/>
    </row>
    <row r="58" spans="1:53" ht="12.7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327"/>
      <c r="AX58" s="327"/>
      <c r="AY58" s="327"/>
      <c r="AZ58" s="142"/>
      <c r="BA58" s="142"/>
    </row>
    <row r="59" spans="1:53" ht="12.7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327"/>
      <c r="AX59" s="327"/>
      <c r="AY59" s="327"/>
      <c r="AZ59" s="142"/>
      <c r="BA59" s="142"/>
    </row>
    <row r="60" spans="1:53" ht="12.7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327"/>
      <c r="AX60" s="327"/>
      <c r="AY60" s="327"/>
      <c r="AZ60" s="142"/>
      <c r="BA60" s="142"/>
    </row>
    <row r="61" spans="1:53" ht="12.7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327"/>
      <c r="AX61" s="327"/>
      <c r="AY61" s="327"/>
      <c r="AZ61" s="142"/>
      <c r="BA61" s="142"/>
    </row>
    <row r="62" spans="1:53" ht="12.7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327"/>
      <c r="AX62" s="327"/>
      <c r="AY62" s="327"/>
      <c r="AZ62" s="142"/>
      <c r="BA62" s="142"/>
    </row>
    <row r="63" spans="1:53" ht="12.7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327"/>
      <c r="AX63" s="327"/>
      <c r="AY63" s="327"/>
      <c r="AZ63" s="142"/>
      <c r="BA63" s="142"/>
    </row>
    <row r="64" spans="1:53" ht="12.7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327"/>
      <c r="AX64" s="327"/>
      <c r="AY64" s="327"/>
      <c r="AZ64" s="142"/>
      <c r="BA64" s="142"/>
    </row>
    <row r="65" spans="1:53" ht="12.7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327"/>
      <c r="AX65" s="327"/>
      <c r="AY65" s="327"/>
      <c r="AZ65" s="142"/>
      <c r="BA65" s="142"/>
    </row>
    <row r="66" spans="1:53" ht="12.7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327"/>
      <c r="AX66" s="327"/>
      <c r="AY66" s="327"/>
      <c r="AZ66" s="142"/>
      <c r="BA66" s="142"/>
    </row>
    <row r="67" spans="1:53" ht="12.7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327"/>
      <c r="AX67" s="327"/>
      <c r="AY67" s="327"/>
      <c r="AZ67" s="142"/>
      <c r="BA67" s="142"/>
    </row>
    <row r="68" spans="1:53" ht="12.7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327"/>
      <c r="AX68" s="327"/>
      <c r="AY68" s="327"/>
      <c r="AZ68" s="142"/>
      <c r="BA68" s="142"/>
    </row>
    <row r="69" spans="1:53" ht="12.7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327"/>
      <c r="AX69" s="327"/>
      <c r="AY69" s="327"/>
      <c r="AZ69" s="142"/>
      <c r="BA69" s="142"/>
    </row>
    <row r="70" spans="1:53" ht="12.7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2"/>
      <c r="AG70" s="142"/>
      <c r="AH70" s="142"/>
      <c r="AI70" s="142"/>
      <c r="AJ70" s="142"/>
      <c r="AK70" s="142"/>
      <c r="AL70" s="142"/>
      <c r="AM70" s="142"/>
      <c r="AN70" s="142"/>
      <c r="AO70" s="142"/>
      <c r="AP70" s="142"/>
      <c r="AQ70" s="142"/>
      <c r="AR70" s="142"/>
      <c r="AS70" s="142"/>
      <c r="AT70" s="142"/>
      <c r="AU70" s="142"/>
      <c r="AV70" s="142"/>
      <c r="AW70" s="327"/>
      <c r="AX70" s="327"/>
      <c r="AY70" s="327"/>
      <c r="AZ70" s="142"/>
      <c r="BA70" s="142"/>
    </row>
    <row r="71" spans="1:53" ht="12.7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327"/>
      <c r="AX71" s="327"/>
      <c r="AY71" s="327"/>
      <c r="AZ71" s="142"/>
      <c r="BA71" s="142"/>
    </row>
    <row r="72" spans="1:53" ht="12.7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327"/>
      <c r="AX72" s="327"/>
      <c r="AY72" s="327"/>
      <c r="AZ72" s="142"/>
      <c r="BA72" s="142"/>
    </row>
    <row r="73" spans="1:53" ht="12.7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327"/>
      <c r="AX73" s="327"/>
      <c r="AY73" s="327"/>
      <c r="AZ73" s="142"/>
      <c r="BA73" s="142"/>
    </row>
    <row r="74" spans="1:53" ht="13.5" thickBot="1">
      <c r="A74" s="151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330"/>
      <c r="AX74" s="330"/>
      <c r="AY74" s="330"/>
      <c r="AZ74" s="151"/>
      <c r="BA74" s="151"/>
    </row>
    <row r="75" spans="1:53" ht="12.75">
      <c r="A75" s="138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38"/>
      <c r="AT75" s="138"/>
      <c r="AU75" s="138"/>
      <c r="AV75" s="138"/>
      <c r="AW75" s="323"/>
      <c r="AX75" s="323"/>
      <c r="AY75" s="323"/>
      <c r="AZ75" s="138"/>
      <c r="BA75" s="138"/>
    </row>
    <row r="76" spans="1:53" ht="12.75">
      <c r="A76" s="138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323"/>
      <c r="AX76" s="323"/>
      <c r="AY76" s="323"/>
      <c r="AZ76" s="138"/>
      <c r="BA76" s="138"/>
    </row>
    <row r="77" spans="1:53" ht="12.75">
      <c r="A77" s="138"/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8"/>
      <c r="AQ77" s="138"/>
      <c r="AR77" s="138"/>
      <c r="AS77" s="138"/>
      <c r="AT77" s="138"/>
      <c r="AU77" s="138"/>
      <c r="AV77" s="138"/>
      <c r="AW77" s="323"/>
      <c r="AX77" s="323"/>
      <c r="AY77" s="323"/>
      <c r="AZ77" s="138"/>
      <c r="BA77" s="138"/>
    </row>
    <row r="78" spans="1:53" ht="12.75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323"/>
      <c r="AX78" s="323"/>
      <c r="AY78" s="323"/>
      <c r="AZ78" s="138"/>
      <c r="BA78" s="138"/>
    </row>
    <row r="79" spans="1:53" ht="12.75">
      <c r="A79" s="138"/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323"/>
      <c r="AX79" s="323"/>
      <c r="AY79" s="323"/>
      <c r="AZ79" s="138"/>
      <c r="BA79" s="138"/>
    </row>
    <row r="80" spans="1:53" ht="12.75">
      <c r="A80" s="138"/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8"/>
      <c r="AQ80" s="138"/>
      <c r="AR80" s="138"/>
      <c r="AS80" s="138"/>
      <c r="AT80" s="138"/>
      <c r="AU80" s="138"/>
      <c r="AV80" s="138"/>
      <c r="AW80" s="323"/>
      <c r="AX80" s="323"/>
      <c r="AY80" s="323"/>
      <c r="AZ80" s="138"/>
      <c r="BA80" s="138"/>
    </row>
    <row r="81" spans="1:53" ht="12.75">
      <c r="A81" s="138"/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8"/>
      <c r="AW81" s="323"/>
      <c r="AX81" s="323"/>
      <c r="AY81" s="323"/>
      <c r="AZ81" s="138"/>
      <c r="BA81" s="138"/>
    </row>
    <row r="82" spans="1:53" ht="12.7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8"/>
      <c r="AQ82" s="138"/>
      <c r="AR82" s="138"/>
      <c r="AS82" s="138"/>
      <c r="AT82" s="138"/>
      <c r="AU82" s="138"/>
      <c r="AV82" s="138"/>
      <c r="AW82" s="323"/>
      <c r="AX82" s="323"/>
      <c r="AY82" s="323"/>
      <c r="AZ82" s="138"/>
      <c r="BA82" s="138"/>
    </row>
    <row r="100" ht="12.75">
      <c r="A100" s="58" t="s">
        <v>239</v>
      </c>
    </row>
    <row r="124" ht="12.75">
      <c r="A124" s="11" t="s">
        <v>240</v>
      </c>
    </row>
    <row r="126" ht="12.75">
      <c r="A126" s="59" t="s">
        <v>240</v>
      </c>
    </row>
  </sheetData>
  <sheetProtection/>
  <mergeCells count="25">
    <mergeCell ref="A47:Z47"/>
    <mergeCell ref="V6:W6"/>
    <mergeCell ref="Y6:Z6"/>
    <mergeCell ref="AB6:AC6"/>
    <mergeCell ref="AE6:AF6"/>
    <mergeCell ref="J6:K6"/>
    <mergeCell ref="M6:N6"/>
    <mergeCell ref="AG3:AN3"/>
    <mergeCell ref="AO3:AV3"/>
    <mergeCell ref="AW3:BA3"/>
    <mergeCell ref="AW6:AX6"/>
    <mergeCell ref="P6:Q6"/>
    <mergeCell ref="S6:T6"/>
    <mergeCell ref="AH6:AI6"/>
    <mergeCell ref="AK6:AL6"/>
    <mergeCell ref="A2:BA2"/>
    <mergeCell ref="A5:B7"/>
    <mergeCell ref="C5:E6"/>
    <mergeCell ref="G5:BA5"/>
    <mergeCell ref="G6:H6"/>
    <mergeCell ref="Y3:AF3"/>
    <mergeCell ref="AT6:AU6"/>
    <mergeCell ref="AZ6:BA6"/>
    <mergeCell ref="AN6:AO6"/>
    <mergeCell ref="AQ6:AR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300" verticalDpi="300" orientation="landscape" scale="4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54"/>
  <sheetViews>
    <sheetView showGridLines="0" zoomScale="95" zoomScaleNormal="95" zoomScaleSheetLayoutView="46" zoomScalePageLayoutView="0" workbookViewId="0" topLeftCell="A1">
      <selection activeCell="A3" sqref="A3:AF3"/>
    </sheetView>
  </sheetViews>
  <sheetFormatPr defaultColWidth="11.421875" defaultRowHeight="12.75"/>
  <cols>
    <col min="1" max="1" width="38.8515625" style="1" customWidth="1"/>
    <col min="2" max="2" width="2.8515625" style="1" customWidth="1"/>
    <col min="3" max="3" width="12.140625" style="1" customWidth="1"/>
    <col min="4" max="4" width="8.140625" style="1" bestFit="1" customWidth="1"/>
    <col min="5" max="5" width="7.140625" style="1" customWidth="1"/>
    <col min="6" max="6" width="7.28125" style="1" customWidth="1"/>
    <col min="7" max="7" width="5.8515625" style="1" customWidth="1"/>
    <col min="8" max="8" width="6.00390625" style="1" bestFit="1" customWidth="1"/>
    <col min="9" max="9" width="6.28125" style="1" customWidth="1"/>
    <col min="10" max="10" width="7.140625" style="1" customWidth="1"/>
    <col min="11" max="13" width="6.00390625" style="1" bestFit="1" customWidth="1"/>
    <col min="14" max="14" width="7.00390625" style="1" bestFit="1" customWidth="1"/>
    <col min="15" max="15" width="6.00390625" style="1" bestFit="1" customWidth="1"/>
    <col min="16" max="16" width="7.00390625" style="1" bestFit="1" customWidth="1"/>
    <col min="17" max="17" width="6.00390625" style="1" bestFit="1" customWidth="1"/>
    <col min="18" max="18" width="7.00390625" style="1" bestFit="1" customWidth="1"/>
    <col min="19" max="19" width="6.7109375" style="1" customWidth="1"/>
    <col min="20" max="20" width="7.00390625" style="1" bestFit="1" customWidth="1"/>
    <col min="21" max="21" width="7.140625" style="1" customWidth="1"/>
    <col min="22" max="22" width="7.00390625" style="1" bestFit="1" customWidth="1"/>
    <col min="23" max="25" width="6.00390625" style="1" bestFit="1" customWidth="1"/>
    <col min="26" max="26" width="7.8515625" style="1" customWidth="1"/>
    <col min="27" max="27" width="6.57421875" style="1" customWidth="1"/>
    <col min="28" max="28" width="6.00390625" style="1" bestFit="1" customWidth="1"/>
    <col min="29" max="29" width="6.140625" style="1" customWidth="1"/>
    <col min="30" max="30" width="7.140625" style="1" customWidth="1"/>
    <col min="31" max="31" width="7.00390625" style="1" customWidth="1"/>
    <col min="32" max="32" width="0.71875" style="1" customWidth="1"/>
    <col min="33" max="33" width="13.7109375" style="1" customWidth="1"/>
    <col min="34" max="43" width="11.421875" style="1" customWidth="1"/>
    <col min="44" max="44" width="16.28125" style="1" customWidth="1"/>
    <col min="45" max="45" width="11.421875" style="1" customWidth="1"/>
    <col min="46" max="46" width="13.7109375" style="1" customWidth="1"/>
    <col min="47" max="48" width="15.00390625" style="1" customWidth="1"/>
    <col min="49" max="49" width="13.7109375" style="1" customWidth="1"/>
    <col min="50" max="58" width="11.421875" style="1" customWidth="1"/>
    <col min="59" max="59" width="15.00390625" style="1" customWidth="1"/>
    <col min="60" max="60" width="3.421875" style="1" customWidth="1"/>
    <col min="61" max="65" width="13.7109375" style="1" customWidth="1"/>
    <col min="66" max="73" width="11.421875" style="1" customWidth="1"/>
    <col min="74" max="74" width="16.28125" style="1" customWidth="1"/>
    <col min="75" max="16384" width="11.421875" style="1" customWidth="1"/>
  </cols>
  <sheetData>
    <row r="1" ht="12.75" customHeight="1">
      <c r="A1" s="466" t="s">
        <v>612</v>
      </c>
    </row>
    <row r="2" spans="1:32" ht="12.75" customHeight="1">
      <c r="A2" s="705" t="s">
        <v>241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</row>
    <row r="3" spans="1:32" ht="21.75" customHeight="1" thickBot="1">
      <c r="A3" s="733" t="s">
        <v>649</v>
      </c>
      <c r="B3" s="733"/>
      <c r="C3" s="733"/>
      <c r="D3" s="733"/>
      <c r="E3" s="733"/>
      <c r="F3" s="733"/>
      <c r="G3" s="733"/>
      <c r="H3" s="733"/>
      <c r="I3" s="733"/>
      <c r="J3" s="733"/>
      <c r="K3" s="733"/>
      <c r="L3" s="733"/>
      <c r="M3" s="733"/>
      <c r="N3" s="733"/>
      <c r="O3" s="733"/>
      <c r="P3" s="733"/>
      <c r="Q3" s="733"/>
      <c r="R3" s="733"/>
      <c r="S3" s="733"/>
      <c r="T3" s="733"/>
      <c r="U3" s="733"/>
      <c r="V3" s="733"/>
      <c r="W3" s="733"/>
      <c r="X3" s="733"/>
      <c r="Y3" s="733"/>
      <c r="Z3" s="733"/>
      <c r="AA3" s="733"/>
      <c r="AB3" s="733"/>
      <c r="AC3" s="733"/>
      <c r="AD3" s="733"/>
      <c r="AE3" s="733"/>
      <c r="AF3" s="807"/>
    </row>
    <row r="4" spans="1:32" ht="12.75" customHeight="1">
      <c r="A4" s="702" t="s">
        <v>608</v>
      </c>
      <c r="B4" s="686"/>
      <c r="C4" s="701" t="s">
        <v>71</v>
      </c>
      <c r="D4" s="701"/>
      <c r="E4" s="701"/>
      <c r="F4" s="707" t="s">
        <v>242</v>
      </c>
      <c r="G4" s="707"/>
      <c r="H4" s="707"/>
      <c r="I4" s="707"/>
      <c r="J4" s="707"/>
      <c r="K4" s="707"/>
      <c r="L4" s="707"/>
      <c r="M4" s="707"/>
      <c r="N4" s="707"/>
      <c r="O4" s="707"/>
      <c r="P4" s="707"/>
      <c r="Q4" s="707"/>
      <c r="R4" s="707"/>
      <c r="S4" s="707"/>
      <c r="T4" s="707"/>
      <c r="U4" s="707"/>
      <c r="V4" s="707"/>
      <c r="W4" s="707"/>
      <c r="X4" s="707"/>
      <c r="Y4" s="707"/>
      <c r="Z4" s="707"/>
      <c r="AA4" s="707"/>
      <c r="AB4" s="707"/>
      <c r="AC4" s="707"/>
      <c r="AD4" s="707"/>
      <c r="AE4" s="707"/>
      <c r="AF4" s="403"/>
    </row>
    <row r="5" spans="1:32" ht="21.75" customHeight="1">
      <c r="A5" s="695"/>
      <c r="B5" s="334"/>
      <c r="C5" s="694"/>
      <c r="D5" s="694"/>
      <c r="E5" s="694"/>
      <c r="F5" s="704" t="s">
        <v>56</v>
      </c>
      <c r="G5" s="704"/>
      <c r="H5" s="704" t="s">
        <v>57</v>
      </c>
      <c r="I5" s="704"/>
      <c r="J5" s="704" t="s">
        <v>58</v>
      </c>
      <c r="K5" s="704"/>
      <c r="L5" s="704" t="s">
        <v>59</v>
      </c>
      <c r="M5" s="704"/>
      <c r="N5" s="704" t="s">
        <v>60</v>
      </c>
      <c r="O5" s="704"/>
      <c r="P5" s="704" t="s">
        <v>61</v>
      </c>
      <c r="Q5" s="704"/>
      <c r="R5" s="704" t="s">
        <v>62</v>
      </c>
      <c r="S5" s="704"/>
      <c r="T5" s="704" t="s">
        <v>63</v>
      </c>
      <c r="U5" s="704"/>
      <c r="V5" s="704" t="s">
        <v>64</v>
      </c>
      <c r="W5" s="704"/>
      <c r="X5" s="704" t="s">
        <v>65</v>
      </c>
      <c r="Y5" s="704"/>
      <c r="Z5" s="704" t="s">
        <v>66</v>
      </c>
      <c r="AA5" s="704"/>
      <c r="AB5" s="704" t="s">
        <v>67</v>
      </c>
      <c r="AC5" s="704"/>
      <c r="AD5" s="704" t="s">
        <v>648</v>
      </c>
      <c r="AE5" s="704"/>
      <c r="AF5" s="144"/>
    </row>
    <row r="6" spans="1:32" ht="27" customHeight="1" thickBot="1">
      <c r="A6" s="806"/>
      <c r="B6" s="687"/>
      <c r="C6" s="688" t="s">
        <v>53</v>
      </c>
      <c r="D6" s="688" t="s">
        <v>72</v>
      </c>
      <c r="E6" s="688" t="s">
        <v>73</v>
      </c>
      <c r="F6" s="688" t="s">
        <v>72</v>
      </c>
      <c r="G6" s="688" t="s">
        <v>73</v>
      </c>
      <c r="H6" s="688" t="s">
        <v>72</v>
      </c>
      <c r="I6" s="688" t="s">
        <v>73</v>
      </c>
      <c r="J6" s="688" t="s">
        <v>72</v>
      </c>
      <c r="K6" s="688" t="s">
        <v>73</v>
      </c>
      <c r="L6" s="688" t="s">
        <v>72</v>
      </c>
      <c r="M6" s="688" t="s">
        <v>73</v>
      </c>
      <c r="N6" s="688" t="s">
        <v>72</v>
      </c>
      <c r="O6" s="688" t="s">
        <v>73</v>
      </c>
      <c r="P6" s="688" t="s">
        <v>72</v>
      </c>
      <c r="Q6" s="688" t="s">
        <v>73</v>
      </c>
      <c r="R6" s="688" t="s">
        <v>72</v>
      </c>
      <c r="S6" s="688" t="s">
        <v>73</v>
      </c>
      <c r="T6" s="688" t="s">
        <v>72</v>
      </c>
      <c r="U6" s="688" t="s">
        <v>73</v>
      </c>
      <c r="V6" s="688" t="s">
        <v>72</v>
      </c>
      <c r="W6" s="688" t="s">
        <v>73</v>
      </c>
      <c r="X6" s="688" t="s">
        <v>72</v>
      </c>
      <c r="Y6" s="688" t="s">
        <v>73</v>
      </c>
      <c r="Z6" s="688" t="s">
        <v>72</v>
      </c>
      <c r="AA6" s="688" t="s">
        <v>73</v>
      </c>
      <c r="AB6" s="688" t="s">
        <v>72</v>
      </c>
      <c r="AC6" s="688" t="s">
        <v>73</v>
      </c>
      <c r="AD6" s="688" t="s">
        <v>72</v>
      </c>
      <c r="AE6" s="688" t="s">
        <v>73</v>
      </c>
      <c r="AF6" s="142"/>
    </row>
    <row r="7" spans="1:32" ht="21" customHeight="1">
      <c r="A7" s="229" t="s">
        <v>435</v>
      </c>
      <c r="B7" s="225"/>
      <c r="C7" s="177">
        <v>19377</v>
      </c>
      <c r="D7" s="332">
        <v>13806</v>
      </c>
      <c r="E7" s="332">
        <v>5571</v>
      </c>
      <c r="F7" s="331">
        <v>14</v>
      </c>
      <c r="G7" s="331">
        <v>6</v>
      </c>
      <c r="H7" s="331">
        <v>253</v>
      </c>
      <c r="I7" s="331">
        <v>73</v>
      </c>
      <c r="J7" s="331">
        <v>512</v>
      </c>
      <c r="K7" s="331">
        <v>194</v>
      </c>
      <c r="L7" s="331">
        <v>848</v>
      </c>
      <c r="M7" s="331">
        <v>371</v>
      </c>
      <c r="N7" s="331">
        <v>1129</v>
      </c>
      <c r="O7" s="331">
        <v>618</v>
      </c>
      <c r="P7" s="331">
        <v>1571</v>
      </c>
      <c r="Q7" s="331">
        <v>814</v>
      </c>
      <c r="R7" s="331">
        <v>2116</v>
      </c>
      <c r="S7" s="331">
        <v>992</v>
      </c>
      <c r="T7" s="331">
        <v>2935</v>
      </c>
      <c r="U7" s="331">
        <v>1116</v>
      </c>
      <c r="V7" s="331">
        <v>3037</v>
      </c>
      <c r="W7" s="331">
        <v>965</v>
      </c>
      <c r="X7" s="331">
        <v>791</v>
      </c>
      <c r="Y7" s="331">
        <v>258</v>
      </c>
      <c r="Z7" s="331">
        <v>288</v>
      </c>
      <c r="AA7" s="331">
        <v>75</v>
      </c>
      <c r="AB7" s="331">
        <v>149</v>
      </c>
      <c r="AC7" s="331">
        <v>50</v>
      </c>
      <c r="AD7" s="331">
        <v>163</v>
      </c>
      <c r="AE7" s="331">
        <v>39</v>
      </c>
      <c r="AF7" s="225">
        <f>SUM(AF8:AF23)</f>
        <v>0</v>
      </c>
    </row>
    <row r="8" spans="1:33" s="17" customFormat="1" ht="24.75" customHeight="1">
      <c r="A8" s="421" t="s">
        <v>545</v>
      </c>
      <c r="B8" s="172"/>
      <c r="C8" s="177">
        <v>2543</v>
      </c>
      <c r="D8" s="332">
        <v>2091</v>
      </c>
      <c r="E8" s="332">
        <v>452</v>
      </c>
      <c r="F8" s="208">
        <v>1</v>
      </c>
      <c r="G8" s="208"/>
      <c r="H8" s="208">
        <v>1</v>
      </c>
      <c r="I8" s="332">
        <v>1</v>
      </c>
      <c r="J8" s="332">
        <v>11</v>
      </c>
      <c r="K8" s="332">
        <v>4</v>
      </c>
      <c r="L8" s="332">
        <v>39</v>
      </c>
      <c r="M8" s="332">
        <v>8</v>
      </c>
      <c r="N8" s="332">
        <v>101</v>
      </c>
      <c r="O8" s="332">
        <v>21</v>
      </c>
      <c r="P8" s="332">
        <v>207</v>
      </c>
      <c r="Q8" s="332">
        <v>50</v>
      </c>
      <c r="R8" s="332">
        <v>385</v>
      </c>
      <c r="S8" s="332">
        <v>85</v>
      </c>
      <c r="T8" s="332">
        <v>574</v>
      </c>
      <c r="U8" s="332">
        <v>131</v>
      </c>
      <c r="V8" s="332">
        <v>583</v>
      </c>
      <c r="W8" s="332">
        <v>119</v>
      </c>
      <c r="X8" s="332">
        <v>130</v>
      </c>
      <c r="Y8" s="332">
        <v>21</v>
      </c>
      <c r="Z8" s="332">
        <v>37</v>
      </c>
      <c r="AA8" s="332">
        <v>4</v>
      </c>
      <c r="AB8" s="332">
        <v>10</v>
      </c>
      <c r="AC8" s="332">
        <v>7</v>
      </c>
      <c r="AD8" s="332">
        <v>12</v>
      </c>
      <c r="AE8" s="332">
        <v>1</v>
      </c>
      <c r="AF8" s="173"/>
      <c r="AG8" s="60"/>
    </row>
    <row r="9" spans="1:73" ht="24.75" customHeight="1">
      <c r="A9" s="333" t="s">
        <v>389</v>
      </c>
      <c r="B9" s="172"/>
      <c r="C9" s="177">
        <v>1998</v>
      </c>
      <c r="D9" s="332">
        <v>1333</v>
      </c>
      <c r="E9" s="332">
        <v>665</v>
      </c>
      <c r="F9" s="208"/>
      <c r="G9" s="208">
        <v>1</v>
      </c>
      <c r="H9" s="208">
        <v>3</v>
      </c>
      <c r="I9" s="332">
        <v>2</v>
      </c>
      <c r="J9" s="332">
        <v>17</v>
      </c>
      <c r="K9" s="332">
        <v>9</v>
      </c>
      <c r="L9" s="332">
        <v>56</v>
      </c>
      <c r="M9" s="332">
        <v>26</v>
      </c>
      <c r="N9" s="332">
        <v>108</v>
      </c>
      <c r="O9" s="332">
        <v>70</v>
      </c>
      <c r="P9" s="332">
        <v>162</v>
      </c>
      <c r="Q9" s="332">
        <v>93</v>
      </c>
      <c r="R9" s="332">
        <v>208</v>
      </c>
      <c r="S9" s="332">
        <v>130</v>
      </c>
      <c r="T9" s="332">
        <v>286</v>
      </c>
      <c r="U9" s="332">
        <v>140</v>
      </c>
      <c r="V9" s="332">
        <v>311</v>
      </c>
      <c r="W9" s="332">
        <v>125</v>
      </c>
      <c r="X9" s="332">
        <v>88</v>
      </c>
      <c r="Y9" s="332">
        <v>36</v>
      </c>
      <c r="Z9" s="332">
        <v>42</v>
      </c>
      <c r="AA9" s="332">
        <v>14</v>
      </c>
      <c r="AB9" s="332">
        <v>32</v>
      </c>
      <c r="AC9" s="332">
        <v>11</v>
      </c>
      <c r="AD9" s="332">
        <v>20</v>
      </c>
      <c r="AE9" s="332">
        <v>8</v>
      </c>
      <c r="AF9" s="173"/>
      <c r="AG9" s="28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46"/>
      <c r="AS9" s="27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</row>
    <row r="10" spans="1:73" ht="24.75" customHeight="1">
      <c r="A10" s="333" t="s">
        <v>225</v>
      </c>
      <c r="B10" s="172"/>
      <c r="C10" s="177">
        <v>1920</v>
      </c>
      <c r="D10" s="332">
        <v>1097</v>
      </c>
      <c r="E10" s="332">
        <v>823</v>
      </c>
      <c r="F10" s="208"/>
      <c r="G10" s="208">
        <v>2</v>
      </c>
      <c r="H10" s="208">
        <v>21</v>
      </c>
      <c r="I10" s="332">
        <v>10</v>
      </c>
      <c r="J10" s="332">
        <v>64</v>
      </c>
      <c r="K10" s="332">
        <v>29</v>
      </c>
      <c r="L10" s="332">
        <v>75</v>
      </c>
      <c r="M10" s="332">
        <v>54</v>
      </c>
      <c r="N10" s="332">
        <v>90</v>
      </c>
      <c r="O10" s="332">
        <v>107</v>
      </c>
      <c r="P10" s="332">
        <v>124</v>
      </c>
      <c r="Q10" s="332">
        <v>114</v>
      </c>
      <c r="R10" s="332">
        <v>173</v>
      </c>
      <c r="S10" s="332">
        <v>177</v>
      </c>
      <c r="T10" s="332">
        <v>214</v>
      </c>
      <c r="U10" s="332">
        <v>167</v>
      </c>
      <c r="V10" s="332">
        <v>226</v>
      </c>
      <c r="W10" s="332">
        <v>119</v>
      </c>
      <c r="X10" s="332">
        <v>72</v>
      </c>
      <c r="Y10" s="332">
        <v>35</v>
      </c>
      <c r="Z10" s="332">
        <v>21</v>
      </c>
      <c r="AA10" s="332">
        <v>4</v>
      </c>
      <c r="AB10" s="332">
        <v>10</v>
      </c>
      <c r="AC10" s="332">
        <v>3</v>
      </c>
      <c r="AD10" s="332">
        <v>7</v>
      </c>
      <c r="AE10" s="332">
        <v>2</v>
      </c>
      <c r="AF10" s="173"/>
      <c r="AG10" s="28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46"/>
      <c r="AS10" s="27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</row>
    <row r="11" spans="1:73" ht="24.75" customHeight="1">
      <c r="A11" s="333" t="s">
        <v>227</v>
      </c>
      <c r="B11" s="172"/>
      <c r="C11" s="177">
        <v>1694</v>
      </c>
      <c r="D11" s="332">
        <v>936</v>
      </c>
      <c r="E11" s="332">
        <v>758</v>
      </c>
      <c r="F11" s="208"/>
      <c r="G11" s="208"/>
      <c r="H11" s="208">
        <v>3</v>
      </c>
      <c r="I11" s="332">
        <v>2</v>
      </c>
      <c r="J11" s="332">
        <v>25</v>
      </c>
      <c r="K11" s="332">
        <v>12</v>
      </c>
      <c r="L11" s="332">
        <v>29</v>
      </c>
      <c r="M11" s="332">
        <v>23</v>
      </c>
      <c r="N11" s="332">
        <v>71</v>
      </c>
      <c r="O11" s="332">
        <v>69</v>
      </c>
      <c r="P11" s="332">
        <v>88</v>
      </c>
      <c r="Q11" s="332">
        <v>101</v>
      </c>
      <c r="R11" s="332">
        <v>121</v>
      </c>
      <c r="S11" s="332">
        <v>104</v>
      </c>
      <c r="T11" s="332">
        <v>206</v>
      </c>
      <c r="U11" s="332">
        <v>166</v>
      </c>
      <c r="V11" s="332">
        <v>239</v>
      </c>
      <c r="W11" s="332">
        <v>197</v>
      </c>
      <c r="X11" s="332">
        <v>75</v>
      </c>
      <c r="Y11" s="332">
        <v>47</v>
      </c>
      <c r="Z11" s="332">
        <v>36</v>
      </c>
      <c r="AA11" s="332">
        <v>20</v>
      </c>
      <c r="AB11" s="332">
        <v>17</v>
      </c>
      <c r="AC11" s="332">
        <v>11</v>
      </c>
      <c r="AD11" s="332">
        <v>26</v>
      </c>
      <c r="AE11" s="332">
        <v>6</v>
      </c>
      <c r="AF11" s="173"/>
      <c r="AG11" s="28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46"/>
      <c r="AS11" s="27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</row>
    <row r="12" spans="1:73" ht="24.75" customHeight="1">
      <c r="A12" s="333" t="s">
        <v>228</v>
      </c>
      <c r="B12" s="172"/>
      <c r="C12" s="177">
        <v>1597</v>
      </c>
      <c r="D12" s="332">
        <v>1285</v>
      </c>
      <c r="E12" s="332">
        <v>312</v>
      </c>
      <c r="F12" s="208">
        <v>7</v>
      </c>
      <c r="G12" s="208">
        <v>2</v>
      </c>
      <c r="H12" s="208">
        <v>103</v>
      </c>
      <c r="I12" s="208">
        <v>23</v>
      </c>
      <c r="J12" s="332">
        <v>121</v>
      </c>
      <c r="K12" s="332">
        <v>29</v>
      </c>
      <c r="L12" s="332">
        <v>121</v>
      </c>
      <c r="M12" s="332">
        <v>43</v>
      </c>
      <c r="N12" s="332">
        <v>139</v>
      </c>
      <c r="O12" s="332">
        <v>50</v>
      </c>
      <c r="P12" s="332">
        <v>150</v>
      </c>
      <c r="Q12" s="332">
        <v>48</v>
      </c>
      <c r="R12" s="332">
        <v>157</v>
      </c>
      <c r="S12" s="332">
        <v>43</v>
      </c>
      <c r="T12" s="332">
        <v>203</v>
      </c>
      <c r="U12" s="332">
        <v>32</v>
      </c>
      <c r="V12" s="332">
        <v>208</v>
      </c>
      <c r="W12" s="332">
        <v>31</v>
      </c>
      <c r="X12" s="332">
        <v>53</v>
      </c>
      <c r="Y12" s="332">
        <v>8</v>
      </c>
      <c r="Z12" s="332">
        <v>15</v>
      </c>
      <c r="AA12" s="332">
        <v>1</v>
      </c>
      <c r="AB12" s="332">
        <v>6</v>
      </c>
      <c r="AC12" s="332">
        <v>2</v>
      </c>
      <c r="AD12" s="332">
        <v>2</v>
      </c>
      <c r="AE12" s="332"/>
      <c r="AF12" s="173"/>
      <c r="AG12" s="28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46"/>
      <c r="AS12" s="27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</row>
    <row r="13" spans="1:73" ht="24.75" customHeight="1">
      <c r="A13" s="333" t="s">
        <v>229</v>
      </c>
      <c r="B13" s="172"/>
      <c r="C13" s="177">
        <v>766</v>
      </c>
      <c r="D13" s="332">
        <v>614</v>
      </c>
      <c r="E13" s="332">
        <v>152</v>
      </c>
      <c r="F13" s="208"/>
      <c r="G13" s="208"/>
      <c r="H13" s="208">
        <v>2</v>
      </c>
      <c r="I13" s="177"/>
      <c r="J13" s="208">
        <v>5</v>
      </c>
      <c r="K13" s="177">
        <v>8</v>
      </c>
      <c r="L13" s="177">
        <v>16</v>
      </c>
      <c r="M13" s="177">
        <v>3</v>
      </c>
      <c r="N13" s="177">
        <v>38</v>
      </c>
      <c r="O13" s="177">
        <v>18</v>
      </c>
      <c r="P13" s="177">
        <v>47</v>
      </c>
      <c r="Q13" s="177">
        <v>17</v>
      </c>
      <c r="R13" s="177">
        <v>83</v>
      </c>
      <c r="S13" s="177">
        <v>28</v>
      </c>
      <c r="T13" s="177">
        <v>150</v>
      </c>
      <c r="U13" s="177">
        <v>28</v>
      </c>
      <c r="V13" s="177">
        <v>189</v>
      </c>
      <c r="W13" s="177">
        <v>27</v>
      </c>
      <c r="X13" s="177">
        <v>53</v>
      </c>
      <c r="Y13" s="177">
        <v>14</v>
      </c>
      <c r="Z13" s="177">
        <v>21</v>
      </c>
      <c r="AA13" s="177">
        <v>4</v>
      </c>
      <c r="AB13" s="177">
        <v>6</v>
      </c>
      <c r="AC13" s="177">
        <v>3</v>
      </c>
      <c r="AD13" s="177">
        <v>4</v>
      </c>
      <c r="AE13" s="177">
        <v>2</v>
      </c>
      <c r="AF13" s="173"/>
      <c r="AG13" s="28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46"/>
      <c r="AS13" s="27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</row>
    <row r="14" spans="1:73" ht="24.75" customHeight="1">
      <c r="A14" s="333" t="s">
        <v>232</v>
      </c>
      <c r="B14" s="172"/>
      <c r="C14" s="177">
        <v>537</v>
      </c>
      <c r="D14" s="332">
        <v>421</v>
      </c>
      <c r="E14" s="332">
        <v>116</v>
      </c>
      <c r="F14" s="208"/>
      <c r="G14" s="208"/>
      <c r="H14" s="208">
        <v>2</v>
      </c>
      <c r="I14" s="332"/>
      <c r="J14" s="332">
        <v>15</v>
      </c>
      <c r="K14" s="332">
        <v>4</v>
      </c>
      <c r="L14" s="332">
        <v>21</v>
      </c>
      <c r="M14" s="332">
        <v>11</v>
      </c>
      <c r="N14" s="332">
        <v>37</v>
      </c>
      <c r="O14" s="332">
        <v>12</v>
      </c>
      <c r="P14" s="332">
        <v>52</v>
      </c>
      <c r="Q14" s="332">
        <v>17</v>
      </c>
      <c r="R14" s="332">
        <v>74</v>
      </c>
      <c r="S14" s="332">
        <v>25</v>
      </c>
      <c r="T14" s="332">
        <v>109</v>
      </c>
      <c r="U14" s="332">
        <v>31</v>
      </c>
      <c r="V14" s="332">
        <v>79</v>
      </c>
      <c r="W14" s="332">
        <v>13</v>
      </c>
      <c r="X14" s="332">
        <v>21</v>
      </c>
      <c r="Y14" s="332">
        <v>2</v>
      </c>
      <c r="Z14" s="332">
        <v>4</v>
      </c>
      <c r="AA14" s="332">
        <v>1</v>
      </c>
      <c r="AB14" s="332">
        <v>4</v>
      </c>
      <c r="AC14" s="332"/>
      <c r="AD14" s="332">
        <v>3</v>
      </c>
      <c r="AE14" s="332"/>
      <c r="AF14" s="173"/>
      <c r="AG14" s="28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46"/>
      <c r="AS14" s="27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</row>
    <row r="15" spans="1:73" ht="24.75" customHeight="1">
      <c r="A15" s="333" t="s">
        <v>231</v>
      </c>
      <c r="B15" s="172"/>
      <c r="C15" s="177">
        <v>493</v>
      </c>
      <c r="D15" s="332">
        <v>452</v>
      </c>
      <c r="E15" s="332">
        <v>41</v>
      </c>
      <c r="F15" s="208"/>
      <c r="G15" s="208"/>
      <c r="H15" s="208"/>
      <c r="I15" s="332"/>
      <c r="J15" s="332">
        <v>2</v>
      </c>
      <c r="K15" s="332"/>
      <c r="L15" s="332">
        <v>1</v>
      </c>
      <c r="M15" s="332">
        <v>1</v>
      </c>
      <c r="N15" s="332">
        <v>4</v>
      </c>
      <c r="O15" s="332">
        <v>1</v>
      </c>
      <c r="P15" s="332">
        <v>31</v>
      </c>
      <c r="Q15" s="332">
        <v>3</v>
      </c>
      <c r="R15" s="332">
        <v>61</v>
      </c>
      <c r="S15" s="332">
        <v>6</v>
      </c>
      <c r="T15" s="332">
        <v>119</v>
      </c>
      <c r="U15" s="332">
        <v>11</v>
      </c>
      <c r="V15" s="332">
        <v>167</v>
      </c>
      <c r="W15" s="332">
        <v>14</v>
      </c>
      <c r="X15" s="332">
        <v>45</v>
      </c>
      <c r="Y15" s="332">
        <v>1</v>
      </c>
      <c r="Z15" s="332">
        <v>12</v>
      </c>
      <c r="AA15" s="332">
        <v>2</v>
      </c>
      <c r="AB15" s="332">
        <v>5</v>
      </c>
      <c r="AC15" s="332">
        <v>1</v>
      </c>
      <c r="AD15" s="332">
        <v>5</v>
      </c>
      <c r="AE15" s="332">
        <v>1</v>
      </c>
      <c r="AF15" s="173"/>
      <c r="AG15" s="28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46"/>
      <c r="AS15" s="27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</row>
    <row r="16" spans="1:73" ht="24.75" customHeight="1">
      <c r="A16" s="333" t="s">
        <v>230</v>
      </c>
      <c r="B16" s="172"/>
      <c r="C16" s="177">
        <v>470</v>
      </c>
      <c r="D16" s="332">
        <v>357</v>
      </c>
      <c r="E16" s="332">
        <v>113</v>
      </c>
      <c r="F16" s="208">
        <v>2</v>
      </c>
      <c r="G16" s="208"/>
      <c r="H16" s="208">
        <v>13</v>
      </c>
      <c r="I16" s="332">
        <v>1</v>
      </c>
      <c r="J16" s="208">
        <v>22</v>
      </c>
      <c r="K16" s="332">
        <v>10</v>
      </c>
      <c r="L16" s="332">
        <v>38</v>
      </c>
      <c r="M16" s="332">
        <v>12</v>
      </c>
      <c r="N16" s="332">
        <v>37</v>
      </c>
      <c r="O16" s="332">
        <v>11</v>
      </c>
      <c r="P16" s="332">
        <v>36</v>
      </c>
      <c r="Q16" s="332">
        <v>16</v>
      </c>
      <c r="R16" s="332">
        <v>43</v>
      </c>
      <c r="S16" s="332">
        <v>20</v>
      </c>
      <c r="T16" s="332">
        <v>74</v>
      </c>
      <c r="U16" s="332">
        <v>18</v>
      </c>
      <c r="V16" s="332">
        <v>61</v>
      </c>
      <c r="W16" s="332">
        <v>14</v>
      </c>
      <c r="X16" s="332">
        <v>20</v>
      </c>
      <c r="Y16" s="332">
        <v>6</v>
      </c>
      <c r="Z16" s="332">
        <v>8</v>
      </c>
      <c r="AA16" s="332">
        <v>4</v>
      </c>
      <c r="AB16" s="332">
        <v>2</v>
      </c>
      <c r="AC16" s="332"/>
      <c r="AD16" s="332">
        <v>1</v>
      </c>
      <c r="AE16" s="332">
        <v>1</v>
      </c>
      <c r="AF16" s="173"/>
      <c r="AG16" s="28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46"/>
      <c r="AS16" s="27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</row>
    <row r="17" spans="1:73" ht="24.75" customHeight="1">
      <c r="A17" s="333" t="s">
        <v>233</v>
      </c>
      <c r="B17" s="172"/>
      <c r="C17" s="177">
        <v>360</v>
      </c>
      <c r="D17" s="332">
        <v>277</v>
      </c>
      <c r="E17" s="332">
        <v>83</v>
      </c>
      <c r="F17" s="208"/>
      <c r="G17" s="208"/>
      <c r="H17" s="208">
        <v>7</v>
      </c>
      <c r="I17" s="332"/>
      <c r="J17" s="689">
        <v>6</v>
      </c>
      <c r="K17" s="332">
        <v>1</v>
      </c>
      <c r="L17" s="332">
        <v>18</v>
      </c>
      <c r="M17" s="332">
        <v>6</v>
      </c>
      <c r="N17" s="332">
        <v>27</v>
      </c>
      <c r="O17" s="332">
        <v>13</v>
      </c>
      <c r="P17" s="332">
        <v>42</v>
      </c>
      <c r="Q17" s="332">
        <v>9</v>
      </c>
      <c r="R17" s="332">
        <v>50</v>
      </c>
      <c r="S17" s="332">
        <v>16</v>
      </c>
      <c r="T17" s="332">
        <v>51</v>
      </c>
      <c r="U17" s="332">
        <v>18</v>
      </c>
      <c r="V17" s="332">
        <v>50</v>
      </c>
      <c r="W17" s="332">
        <v>14</v>
      </c>
      <c r="X17" s="332">
        <v>15</v>
      </c>
      <c r="Y17" s="332">
        <v>4</v>
      </c>
      <c r="Z17" s="332">
        <v>1</v>
      </c>
      <c r="AA17" s="332"/>
      <c r="AB17" s="332">
        <v>4</v>
      </c>
      <c r="AC17" s="332">
        <v>1</v>
      </c>
      <c r="AD17" s="332">
        <v>6</v>
      </c>
      <c r="AE17" s="332">
        <v>1</v>
      </c>
      <c r="AF17" s="173"/>
      <c r="AG17" s="28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46"/>
      <c r="AS17" s="27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</row>
    <row r="18" spans="1:73" ht="24.75" customHeight="1">
      <c r="A18" s="333" t="s">
        <v>235</v>
      </c>
      <c r="B18" s="172"/>
      <c r="C18" s="177">
        <v>355</v>
      </c>
      <c r="D18" s="332">
        <v>296</v>
      </c>
      <c r="E18" s="332">
        <v>59</v>
      </c>
      <c r="F18" s="208"/>
      <c r="G18" s="208">
        <v>1</v>
      </c>
      <c r="H18" s="208">
        <v>3</v>
      </c>
      <c r="I18" s="332"/>
      <c r="J18" s="332">
        <v>4</v>
      </c>
      <c r="K18" s="332">
        <v>2</v>
      </c>
      <c r="L18" s="332">
        <v>12</v>
      </c>
      <c r="M18" s="332">
        <v>1</v>
      </c>
      <c r="N18" s="332">
        <v>14</v>
      </c>
      <c r="O18" s="332">
        <v>10</v>
      </c>
      <c r="P18" s="332">
        <v>27</v>
      </c>
      <c r="Q18" s="332">
        <v>5</v>
      </c>
      <c r="R18" s="332">
        <v>47</v>
      </c>
      <c r="S18" s="332">
        <v>11</v>
      </c>
      <c r="T18" s="332">
        <v>83</v>
      </c>
      <c r="U18" s="332">
        <v>10</v>
      </c>
      <c r="V18" s="332">
        <v>74</v>
      </c>
      <c r="W18" s="332">
        <v>13</v>
      </c>
      <c r="X18" s="332">
        <v>17</v>
      </c>
      <c r="Y18" s="332">
        <v>6</v>
      </c>
      <c r="Z18" s="332">
        <v>9</v>
      </c>
      <c r="AA18" s="332"/>
      <c r="AB18" s="332">
        <v>1</v>
      </c>
      <c r="AC18" s="332"/>
      <c r="AD18" s="332">
        <v>5</v>
      </c>
      <c r="AE18" s="332"/>
      <c r="AF18" s="142"/>
      <c r="AG18" s="28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46"/>
      <c r="AS18" s="27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</row>
    <row r="19" spans="1:73" ht="24.75" customHeight="1">
      <c r="A19" s="333" t="s">
        <v>234</v>
      </c>
      <c r="B19" s="172"/>
      <c r="C19" s="177">
        <v>334</v>
      </c>
      <c r="D19" s="332">
        <v>260</v>
      </c>
      <c r="E19" s="332">
        <v>74</v>
      </c>
      <c r="F19" s="208"/>
      <c r="G19" s="208"/>
      <c r="H19" s="208"/>
      <c r="I19" s="332">
        <v>1</v>
      </c>
      <c r="J19" s="332">
        <v>1</v>
      </c>
      <c r="K19" s="208">
        <v>1</v>
      </c>
      <c r="L19" s="332">
        <v>7</v>
      </c>
      <c r="M19" s="332">
        <v>3</v>
      </c>
      <c r="N19" s="332">
        <v>11</v>
      </c>
      <c r="O19" s="332">
        <v>1</v>
      </c>
      <c r="P19" s="332">
        <v>25</v>
      </c>
      <c r="Q19" s="332">
        <v>6</v>
      </c>
      <c r="R19" s="332">
        <v>47</v>
      </c>
      <c r="S19" s="332">
        <v>10</v>
      </c>
      <c r="T19" s="332">
        <v>78</v>
      </c>
      <c r="U19" s="332">
        <v>22</v>
      </c>
      <c r="V19" s="332">
        <v>70</v>
      </c>
      <c r="W19" s="332">
        <v>23</v>
      </c>
      <c r="X19" s="332">
        <v>13</v>
      </c>
      <c r="Y19" s="332">
        <v>7</v>
      </c>
      <c r="Z19" s="332">
        <v>5</v>
      </c>
      <c r="AA19" s="332"/>
      <c r="AB19" s="332">
        <v>2</v>
      </c>
      <c r="AC19" s="332"/>
      <c r="AD19" s="332">
        <v>1</v>
      </c>
      <c r="AE19" s="332"/>
      <c r="AF19" s="142"/>
      <c r="AG19" s="28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46"/>
      <c r="AS19" s="27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</row>
    <row r="20" spans="1:73" ht="24.75" customHeight="1">
      <c r="A20" s="333" t="s">
        <v>236</v>
      </c>
      <c r="B20" s="172"/>
      <c r="C20" s="177">
        <v>328</v>
      </c>
      <c r="D20" s="332">
        <v>250</v>
      </c>
      <c r="E20" s="332">
        <v>78</v>
      </c>
      <c r="F20" s="208"/>
      <c r="G20" s="208"/>
      <c r="H20" s="208">
        <v>5</v>
      </c>
      <c r="I20" s="332">
        <v>1</v>
      </c>
      <c r="J20" s="332">
        <v>13</v>
      </c>
      <c r="K20" s="332">
        <v>2</v>
      </c>
      <c r="L20" s="332">
        <v>23</v>
      </c>
      <c r="M20" s="332">
        <v>6</v>
      </c>
      <c r="N20" s="332">
        <v>22</v>
      </c>
      <c r="O20" s="332">
        <v>9</v>
      </c>
      <c r="P20" s="332">
        <v>34</v>
      </c>
      <c r="Q20" s="332">
        <v>10</v>
      </c>
      <c r="R20" s="332">
        <v>39</v>
      </c>
      <c r="S20" s="332">
        <v>16</v>
      </c>
      <c r="T20" s="332">
        <v>42</v>
      </c>
      <c r="U20" s="332">
        <v>18</v>
      </c>
      <c r="V20" s="332">
        <v>52</v>
      </c>
      <c r="W20" s="332">
        <v>9</v>
      </c>
      <c r="X20" s="332">
        <v>9</v>
      </c>
      <c r="Y20" s="332">
        <v>2</v>
      </c>
      <c r="Z20" s="332">
        <v>6</v>
      </c>
      <c r="AA20" s="332">
        <v>3</v>
      </c>
      <c r="AB20" s="332">
        <v>1</v>
      </c>
      <c r="AC20" s="332">
        <v>1</v>
      </c>
      <c r="AD20" s="332">
        <v>4</v>
      </c>
      <c r="AE20" s="332">
        <v>1</v>
      </c>
      <c r="AF20" s="142"/>
      <c r="AG20" s="28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46"/>
      <c r="AS20" s="27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</row>
    <row r="21" spans="1:73" ht="24.75" customHeight="1">
      <c r="A21" s="333" t="s">
        <v>525</v>
      </c>
      <c r="B21" s="172"/>
      <c r="C21" s="177">
        <v>265</v>
      </c>
      <c r="D21" s="332">
        <v>204</v>
      </c>
      <c r="E21" s="332">
        <v>61</v>
      </c>
      <c r="F21" s="208"/>
      <c r="G21" s="208"/>
      <c r="H21" s="208">
        <v>4</v>
      </c>
      <c r="I21" s="332">
        <v>1</v>
      </c>
      <c r="J21" s="332">
        <v>8</v>
      </c>
      <c r="K21" s="332">
        <v>2</v>
      </c>
      <c r="L21" s="332">
        <v>9</v>
      </c>
      <c r="M21" s="332">
        <v>7</v>
      </c>
      <c r="N21" s="332">
        <v>12</v>
      </c>
      <c r="O21" s="332">
        <v>5</v>
      </c>
      <c r="P21" s="332">
        <v>31</v>
      </c>
      <c r="Q21" s="332">
        <v>8</v>
      </c>
      <c r="R21" s="332">
        <v>40</v>
      </c>
      <c r="S21" s="332">
        <v>15</v>
      </c>
      <c r="T21" s="332">
        <v>46</v>
      </c>
      <c r="U21" s="332">
        <v>12</v>
      </c>
      <c r="V21" s="332">
        <v>48</v>
      </c>
      <c r="W21" s="332">
        <v>6</v>
      </c>
      <c r="X21" s="332">
        <v>6</v>
      </c>
      <c r="Y21" s="332">
        <v>4</v>
      </c>
      <c r="Z21" s="332"/>
      <c r="AA21" s="332">
        <v>1</v>
      </c>
      <c r="AB21" s="332"/>
      <c r="AC21" s="332"/>
      <c r="AD21" s="332"/>
      <c r="AE21" s="332"/>
      <c r="AF21" s="173"/>
      <c r="AG21" s="28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46"/>
      <c r="AS21" s="27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</row>
    <row r="22" spans="1:73" ht="24.75" customHeight="1">
      <c r="A22" s="333" t="s">
        <v>237</v>
      </c>
      <c r="B22" s="172"/>
      <c r="C22" s="177">
        <v>226</v>
      </c>
      <c r="D22" s="332">
        <v>172</v>
      </c>
      <c r="E22" s="332">
        <v>54</v>
      </c>
      <c r="F22" s="208"/>
      <c r="G22" s="208"/>
      <c r="H22" s="208">
        <v>12</v>
      </c>
      <c r="I22" s="332">
        <v>1</v>
      </c>
      <c r="J22" s="332">
        <v>13</v>
      </c>
      <c r="K22" s="332">
        <v>2</v>
      </c>
      <c r="L22" s="332">
        <v>27</v>
      </c>
      <c r="M22" s="332">
        <v>9</v>
      </c>
      <c r="N22" s="332">
        <v>19</v>
      </c>
      <c r="O22" s="332">
        <v>4</v>
      </c>
      <c r="P22" s="332">
        <v>23</v>
      </c>
      <c r="Q22" s="332">
        <v>9</v>
      </c>
      <c r="R22" s="332">
        <v>27</v>
      </c>
      <c r="S22" s="332">
        <v>10</v>
      </c>
      <c r="T22" s="332">
        <v>28</v>
      </c>
      <c r="U22" s="332">
        <v>8</v>
      </c>
      <c r="V22" s="332">
        <v>16</v>
      </c>
      <c r="W22" s="332">
        <v>9</v>
      </c>
      <c r="X22" s="332">
        <v>6</v>
      </c>
      <c r="Y22" s="332"/>
      <c r="Z22" s="332">
        <v>1</v>
      </c>
      <c r="AA22" s="332">
        <v>1</v>
      </c>
      <c r="AB22" s="332"/>
      <c r="AC22" s="332"/>
      <c r="AD22" s="332"/>
      <c r="AE22" s="332">
        <v>1</v>
      </c>
      <c r="AF22" s="173"/>
      <c r="AG22" s="28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46"/>
      <c r="AS22" s="27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</row>
    <row r="23" spans="1:73" ht="24.75" customHeight="1" thickBot="1">
      <c r="A23" s="668" t="s">
        <v>243</v>
      </c>
      <c r="B23" s="509"/>
      <c r="C23" s="667">
        <v>5491</v>
      </c>
      <c r="D23" s="667">
        <v>3761</v>
      </c>
      <c r="E23" s="667">
        <v>1730</v>
      </c>
      <c r="F23" s="667">
        <v>4</v>
      </c>
      <c r="G23" s="667">
        <v>0</v>
      </c>
      <c r="H23" s="667">
        <v>74</v>
      </c>
      <c r="I23" s="667">
        <v>30</v>
      </c>
      <c r="J23" s="667">
        <v>185</v>
      </c>
      <c r="K23" s="667">
        <v>79</v>
      </c>
      <c r="L23" s="667">
        <v>356</v>
      </c>
      <c r="M23" s="667">
        <v>158</v>
      </c>
      <c r="N23" s="667">
        <v>399</v>
      </c>
      <c r="O23" s="667">
        <v>217</v>
      </c>
      <c r="P23" s="667">
        <v>492</v>
      </c>
      <c r="Q23" s="667">
        <v>308</v>
      </c>
      <c r="R23" s="667">
        <v>561</v>
      </c>
      <c r="S23" s="667">
        <v>296</v>
      </c>
      <c r="T23" s="667">
        <v>672</v>
      </c>
      <c r="U23" s="667">
        <v>304</v>
      </c>
      <c r="V23" s="667">
        <v>664</v>
      </c>
      <c r="W23" s="667">
        <v>232</v>
      </c>
      <c r="X23" s="667">
        <v>168</v>
      </c>
      <c r="Y23" s="667">
        <v>65</v>
      </c>
      <c r="Z23" s="667">
        <v>70</v>
      </c>
      <c r="AA23" s="667">
        <v>16</v>
      </c>
      <c r="AB23" s="667">
        <v>49</v>
      </c>
      <c r="AC23" s="667">
        <v>10</v>
      </c>
      <c r="AD23" s="667">
        <v>67</v>
      </c>
      <c r="AE23" s="667">
        <v>15</v>
      </c>
      <c r="AF23" s="142"/>
      <c r="AG23" s="28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46"/>
      <c r="AS23" s="27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</row>
    <row r="24" spans="1:73" ht="12.75" customHeight="1">
      <c r="A24" s="708" t="s">
        <v>244</v>
      </c>
      <c r="B24" s="708"/>
      <c r="C24" s="708"/>
      <c r="D24" s="708"/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708"/>
      <c r="Q24" s="708"/>
      <c r="R24" s="708"/>
      <c r="S24" s="708"/>
      <c r="T24" s="708"/>
      <c r="U24" s="708"/>
      <c r="V24" s="708"/>
      <c r="W24" s="708"/>
      <c r="X24" s="708"/>
      <c r="Y24" s="708"/>
      <c r="Z24" s="708"/>
      <c r="AA24" s="708"/>
      <c r="AB24" s="708"/>
      <c r="AC24" s="708"/>
      <c r="AD24" s="708"/>
      <c r="AE24" s="708"/>
      <c r="AF24" s="708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46"/>
      <c r="AS24" s="27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</row>
    <row r="25" spans="1:67" ht="12.75">
      <c r="A25" s="719" t="s">
        <v>535</v>
      </c>
      <c r="B25" s="719"/>
      <c r="C25" s="719"/>
      <c r="D25" s="719"/>
      <c r="E25" s="719"/>
      <c r="F25" s="719"/>
      <c r="G25" s="719"/>
      <c r="H25" s="719"/>
      <c r="I25" s="719"/>
      <c r="J25" s="719"/>
      <c r="K25" s="719"/>
      <c r="L25" s="719"/>
      <c r="M25" s="719"/>
      <c r="N25" s="719"/>
      <c r="O25" s="719"/>
      <c r="P25" s="719"/>
      <c r="Q25" s="719"/>
      <c r="R25" s="719"/>
      <c r="S25" s="719"/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S25" s="27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I25" s="46"/>
      <c r="BJ25" s="46"/>
      <c r="BK25" s="46"/>
      <c r="BL25" s="46"/>
      <c r="BM25" s="46"/>
      <c r="BN25" s="46"/>
      <c r="BO25" s="46"/>
    </row>
    <row r="26" spans="1:67" ht="12.75">
      <c r="A26" s="787"/>
      <c r="B26" s="787"/>
      <c r="C26" s="787"/>
      <c r="D26" s="787"/>
      <c r="E26" s="787"/>
      <c r="F26" s="787"/>
      <c r="G26" s="787"/>
      <c r="H26" s="787"/>
      <c r="I26" s="787"/>
      <c r="J26" s="787"/>
      <c r="K26" s="787"/>
      <c r="L26" s="787"/>
      <c r="M26" s="787"/>
      <c r="N26" s="787"/>
      <c r="O26" s="787"/>
      <c r="P26" s="787"/>
      <c r="Q26" s="787"/>
      <c r="R26" s="787"/>
      <c r="S26" s="787"/>
      <c r="T26" s="787"/>
      <c r="U26" s="787"/>
      <c r="V26" s="787"/>
      <c r="W26" s="787"/>
      <c r="X26" s="787"/>
      <c r="Y26" s="787"/>
      <c r="Z26" s="787"/>
      <c r="AA26" s="787"/>
      <c r="AB26" s="787"/>
      <c r="AC26" s="787"/>
      <c r="AD26" s="787"/>
      <c r="AE26" s="787"/>
      <c r="AF26" s="787"/>
      <c r="AS26" s="27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I26" s="46"/>
      <c r="BJ26" s="46"/>
      <c r="BK26" s="46"/>
      <c r="BL26" s="46"/>
      <c r="BM26" s="46"/>
      <c r="BN26" s="46"/>
      <c r="BO26" s="46"/>
    </row>
    <row r="27" spans="1:67" ht="12.7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S27" s="27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I27" s="46"/>
      <c r="BJ27" s="46"/>
      <c r="BK27" s="46"/>
      <c r="BL27" s="46"/>
      <c r="BM27" s="46"/>
      <c r="BN27" s="46"/>
      <c r="BO27" s="46"/>
    </row>
    <row r="28" spans="1:67" ht="12.7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S28" s="27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I28" s="46"/>
      <c r="BJ28" s="46"/>
      <c r="BK28" s="46"/>
      <c r="BL28" s="46"/>
      <c r="BM28" s="46"/>
      <c r="BN28" s="46"/>
      <c r="BO28" s="46"/>
    </row>
    <row r="29" spans="1:6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S29" s="27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I29" s="46"/>
      <c r="BJ29" s="46"/>
      <c r="BK29" s="46"/>
      <c r="BL29" s="46"/>
      <c r="BM29" s="46"/>
      <c r="BN29" s="46"/>
      <c r="BO29" s="46"/>
    </row>
    <row r="30" spans="1:6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S30" s="27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I30" s="46"/>
      <c r="BJ30" s="46"/>
      <c r="BK30" s="46"/>
      <c r="BL30" s="46"/>
      <c r="BM30" s="46"/>
      <c r="BN30" s="46"/>
      <c r="BO30" s="46"/>
    </row>
    <row r="31" spans="1:6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S31" s="27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I31" s="46"/>
      <c r="BJ31" s="46"/>
      <c r="BK31" s="46"/>
      <c r="BL31" s="46"/>
      <c r="BM31" s="46"/>
      <c r="BN31" s="46"/>
      <c r="BO31" s="46"/>
    </row>
    <row r="32" spans="1:6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S32" s="27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I32" s="46"/>
      <c r="BJ32" s="46"/>
      <c r="BK32" s="46"/>
      <c r="BL32" s="46"/>
      <c r="BM32" s="46"/>
      <c r="BN32" s="46"/>
      <c r="BO32" s="46"/>
    </row>
    <row r="33" spans="1:6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S33" s="27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I33" s="46"/>
      <c r="BJ33" s="46"/>
      <c r="BK33" s="46"/>
      <c r="BL33" s="46"/>
      <c r="BM33" s="46"/>
      <c r="BN33" s="46"/>
      <c r="BO33" s="46"/>
    </row>
    <row r="34" spans="1:6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S34" s="27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I34" s="46"/>
      <c r="BJ34" s="46"/>
      <c r="BK34" s="46"/>
      <c r="BL34" s="46"/>
      <c r="BM34" s="46"/>
      <c r="BN34" s="46"/>
      <c r="BO34" s="46"/>
    </row>
    <row r="35" spans="1:6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S35" s="27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I35" s="46"/>
      <c r="BJ35" s="46"/>
      <c r="BK35" s="46"/>
      <c r="BL35" s="46"/>
      <c r="BM35" s="46"/>
      <c r="BN35" s="46"/>
      <c r="BO35" s="46"/>
    </row>
    <row r="36" spans="1:6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S36" s="27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I36" s="46"/>
      <c r="BJ36" s="46"/>
      <c r="BK36" s="46"/>
      <c r="BL36" s="46"/>
      <c r="BM36" s="46"/>
      <c r="BN36" s="46"/>
      <c r="BO36" s="46"/>
    </row>
    <row r="37" spans="32:67" ht="12.75"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S37" s="27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I37" s="46"/>
      <c r="BJ37" s="46"/>
      <c r="BK37" s="46"/>
      <c r="BL37" s="46"/>
      <c r="BM37" s="46"/>
      <c r="BN37" s="46"/>
      <c r="BO37" s="46"/>
    </row>
    <row r="38" spans="32:67" ht="12.75"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S38" s="27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I38" s="46"/>
      <c r="BJ38" s="46"/>
      <c r="BK38" s="46"/>
      <c r="BL38" s="46"/>
      <c r="BM38" s="46"/>
      <c r="BN38" s="46"/>
      <c r="BO38" s="46"/>
    </row>
    <row r="39" spans="33:67" ht="12.75"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S39" s="27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I39" s="46"/>
      <c r="BJ39" s="46"/>
      <c r="BK39" s="46"/>
      <c r="BL39" s="46"/>
      <c r="BM39" s="46"/>
      <c r="BN39" s="46"/>
      <c r="BO39" s="46"/>
    </row>
    <row r="40" spans="33:67" ht="12.75"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S40" s="27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I40" s="46"/>
      <c r="BJ40" s="46"/>
      <c r="BK40" s="46"/>
      <c r="BL40" s="46"/>
      <c r="BM40" s="46"/>
      <c r="BN40" s="46"/>
      <c r="BO40" s="46"/>
    </row>
    <row r="41" spans="33:67" ht="12.75"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S41" s="27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I41" s="46"/>
      <c r="BJ41" s="46"/>
      <c r="BK41" s="46"/>
      <c r="BL41" s="46"/>
      <c r="BM41" s="46"/>
      <c r="BN41" s="46"/>
      <c r="BO41" s="46"/>
    </row>
    <row r="42" spans="33:67" ht="12.75"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S42" s="27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I42" s="46"/>
      <c r="BJ42" s="46"/>
      <c r="BK42" s="46"/>
      <c r="BL42" s="46"/>
      <c r="BM42" s="46"/>
      <c r="BN42" s="46"/>
      <c r="BO42" s="46"/>
    </row>
    <row r="43" spans="33:67" ht="12.75"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S43" s="27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I43" s="46"/>
      <c r="BJ43" s="46"/>
      <c r="BK43" s="46"/>
      <c r="BL43" s="46"/>
      <c r="BM43" s="46"/>
      <c r="BN43" s="46"/>
      <c r="BO43" s="46"/>
    </row>
    <row r="44" spans="33:67" ht="12.75"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S44" s="27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I44" s="46"/>
      <c r="BJ44" s="46"/>
      <c r="BK44" s="46"/>
      <c r="BL44" s="46"/>
      <c r="BM44" s="46"/>
      <c r="BN44" s="46"/>
      <c r="BO44" s="46"/>
    </row>
    <row r="45" spans="32:67" ht="12.75"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S45" s="27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I45" s="46"/>
      <c r="BJ45" s="46"/>
      <c r="BK45" s="46"/>
      <c r="BL45" s="46"/>
      <c r="BM45" s="46"/>
      <c r="BN45" s="46"/>
      <c r="BO45" s="46"/>
    </row>
    <row r="46" spans="32:67" ht="12.75"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S46" s="27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I46" s="46"/>
      <c r="BJ46" s="46"/>
      <c r="BK46" s="46"/>
      <c r="BL46" s="46"/>
      <c r="BM46" s="46"/>
      <c r="BN46" s="46"/>
      <c r="BO46" s="46"/>
    </row>
    <row r="48" spans="32:67" ht="17.25" customHeight="1"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S48" s="27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I48" s="46"/>
      <c r="BJ48" s="46"/>
      <c r="BK48" s="46"/>
      <c r="BL48" s="46"/>
      <c r="BM48" s="46"/>
      <c r="BN48" s="46"/>
      <c r="BO48" s="46"/>
    </row>
    <row r="49" spans="6:73" ht="12.75"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46"/>
      <c r="AS49" s="27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</row>
    <row r="50" spans="6:73" ht="12.75"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46"/>
      <c r="AS50" s="27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</row>
    <row r="51" spans="6:73" ht="12.75"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46"/>
      <c r="AS51" s="27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</row>
    <row r="52" spans="6:73" ht="12.75"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46"/>
      <c r="AS52" s="27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</row>
    <row r="53" spans="6:73" ht="12.75"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46"/>
      <c r="AS53" s="27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</row>
    <row r="54" spans="6:73" ht="12.75"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46"/>
      <c r="AS54" s="27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</row>
    <row r="55" spans="6:73" ht="12.75"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46"/>
      <c r="AS55" s="27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</row>
    <row r="56" spans="6:73" ht="12.75"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46"/>
      <c r="AS56" s="27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</row>
    <row r="57" spans="6:73" ht="12.75"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46"/>
      <c r="AS57" s="27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</row>
    <row r="58" spans="6:73" ht="12.75"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46"/>
      <c r="AS58" s="27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</row>
    <row r="59" spans="6:73" ht="12.75"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46"/>
      <c r="AS59" s="27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</row>
    <row r="60" spans="6:73" ht="12.75"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46"/>
      <c r="AS60" s="27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</row>
    <row r="61" spans="6:73" ht="12.75"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46"/>
      <c r="AS61" s="27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</row>
    <row r="62" spans="6:73" ht="12.75"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46"/>
      <c r="AS62" s="27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</row>
    <row r="63" spans="6:73" ht="12.75"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46"/>
      <c r="AS63" s="27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</row>
    <row r="64" spans="6:73" ht="12.75"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46"/>
      <c r="AS64" s="27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</row>
    <row r="65" spans="6:73" ht="12.75"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46"/>
      <c r="AS65" s="27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</row>
    <row r="66" spans="6:73" ht="12.75"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46"/>
      <c r="AS66" s="27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</row>
    <row r="67" spans="6:73" ht="12.75"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46"/>
      <c r="AS67" s="27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</row>
    <row r="68" spans="6:73" ht="12.75"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46"/>
      <c r="AS68" s="27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</row>
    <row r="69" spans="6:73" ht="12.75"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46"/>
      <c r="AS69" s="27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</row>
    <row r="70" spans="6:73" ht="12.75"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46"/>
      <c r="AS70" s="27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</row>
    <row r="71" spans="6:73" ht="12.75"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46"/>
      <c r="AS71" s="27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</row>
    <row r="72" spans="6:73" ht="12.75"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46"/>
      <c r="AS72" s="27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</row>
    <row r="73" spans="6:73" ht="12.75"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46"/>
      <c r="AS73" s="27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</row>
    <row r="74" spans="6:73" ht="12.75"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46"/>
      <c r="AS74" s="27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</row>
    <row r="75" spans="6:73" ht="12.75"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46"/>
      <c r="AS75" s="27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</row>
    <row r="76" spans="6:73" ht="12.75"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46"/>
      <c r="AS76" s="27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</row>
    <row r="77" spans="6:73" ht="12.75"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46"/>
      <c r="AS77" s="27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</row>
    <row r="78" spans="6:73" ht="12.75"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46"/>
      <c r="AS78" s="27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</row>
    <row r="79" spans="6:73" ht="12.75"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46"/>
      <c r="AS79" s="27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</row>
    <row r="80" spans="6:73" ht="12.75"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46"/>
      <c r="AS80" s="27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</row>
    <row r="81" spans="6:73" ht="12.75"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46"/>
      <c r="AS81" s="27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</row>
    <row r="82" spans="6:73" ht="12.75"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46"/>
      <c r="AS82" s="27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</row>
    <row r="83" spans="6:73" ht="12.75"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46"/>
      <c r="AS83" s="27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I83" s="46"/>
      <c r="BJ83" s="46"/>
      <c r="BK83" s="46"/>
      <c r="BL83" s="46"/>
      <c r="BM83" s="46"/>
      <c r="BN83" s="46"/>
      <c r="BO83" s="46"/>
      <c r="BP83" s="46"/>
      <c r="BQ83" s="46"/>
      <c r="BR83" s="46"/>
      <c r="BS83" s="46"/>
      <c r="BT83" s="46"/>
      <c r="BU83" s="46"/>
    </row>
    <row r="84" spans="6:73" ht="12.75"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46"/>
      <c r="AS84" s="27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I84" s="46"/>
      <c r="BJ84" s="46"/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</row>
    <row r="85" spans="6:67" ht="12.75"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G85" s="27"/>
      <c r="AS85" s="27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I85" s="46"/>
      <c r="BJ85" s="46"/>
      <c r="BK85" s="46"/>
      <c r="BL85" s="46"/>
      <c r="BM85" s="46"/>
      <c r="BN85" s="46"/>
      <c r="BO85" s="46"/>
    </row>
    <row r="86" spans="1:67" ht="12.75">
      <c r="A86" s="28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S86" s="27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I86" s="46"/>
      <c r="BJ86" s="46"/>
      <c r="BK86" s="46"/>
      <c r="BL86" s="46"/>
      <c r="BM86" s="46"/>
      <c r="BN86" s="46"/>
      <c r="BO86" s="46"/>
    </row>
    <row r="87" spans="6:67" ht="12.75"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R87" s="46"/>
      <c r="AS87" s="27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I87" s="46"/>
      <c r="BJ87" s="46"/>
      <c r="BK87" s="46"/>
      <c r="BL87" s="46"/>
      <c r="BM87" s="46"/>
      <c r="BN87" s="46"/>
      <c r="BO87" s="46"/>
    </row>
    <row r="88" spans="6:67" ht="12.75"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R88" s="46"/>
      <c r="AS88" s="27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I88" s="46"/>
      <c r="BJ88" s="46"/>
      <c r="BK88" s="46"/>
      <c r="BL88" s="46"/>
      <c r="BM88" s="46"/>
      <c r="BN88" s="46"/>
      <c r="BO88" s="46"/>
    </row>
    <row r="89" spans="6:67" ht="12.75"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R89" s="46"/>
      <c r="AS89" s="27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I89" s="46"/>
      <c r="BJ89" s="46"/>
      <c r="BK89" s="46"/>
      <c r="BL89" s="46"/>
      <c r="BM89" s="46"/>
      <c r="BN89" s="46"/>
      <c r="BO89" s="46"/>
    </row>
    <row r="90" spans="6:67" ht="12.75"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R90" s="46"/>
      <c r="AS90" s="27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I90" s="46"/>
      <c r="BJ90" s="46"/>
      <c r="BK90" s="46"/>
      <c r="BL90" s="46"/>
      <c r="BM90" s="46"/>
      <c r="BN90" s="46"/>
      <c r="BO90" s="46"/>
    </row>
    <row r="91" spans="6:67" ht="12.75"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R91" s="46"/>
      <c r="AS91" s="27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I91" s="46"/>
      <c r="BJ91" s="46"/>
      <c r="BK91" s="46"/>
      <c r="BL91" s="46"/>
      <c r="BM91" s="46"/>
      <c r="BN91" s="46"/>
      <c r="BO91" s="46"/>
    </row>
    <row r="92" spans="1:67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</row>
    <row r="93" spans="46:67" ht="12.75"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</row>
    <row r="94" spans="46:67" ht="12.75"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</row>
    <row r="95" spans="46:74" ht="12.75"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</row>
    <row r="96" spans="46:74" ht="12.75"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</row>
    <row r="97" spans="46:74" ht="12.75"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/>
      <c r="BN97" s="46"/>
      <c r="BO97" s="46"/>
      <c r="BP97" s="46"/>
      <c r="BQ97" s="46"/>
      <c r="BR97" s="46"/>
      <c r="BS97" s="46"/>
      <c r="BT97" s="46"/>
      <c r="BU97" s="46"/>
      <c r="BV97" s="46"/>
    </row>
    <row r="98" spans="6:74" ht="12.75"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</row>
    <row r="99" spans="6:74" ht="12.75"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R99" s="46"/>
      <c r="BS99" s="46"/>
      <c r="BT99" s="46"/>
      <c r="BU99" s="46"/>
      <c r="BV99" s="46"/>
    </row>
    <row r="100" spans="6:74" ht="12.75"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</row>
    <row r="101" spans="6:74" ht="12.75"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</row>
    <row r="102" spans="6:74" ht="12.75"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</row>
    <row r="103" spans="6:74" ht="12.75"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  <c r="BI103" s="46"/>
      <c r="BJ103" s="46"/>
      <c r="BK103" s="46"/>
      <c r="BL103" s="46"/>
      <c r="BM103" s="46"/>
      <c r="BN103" s="46"/>
      <c r="BO103" s="46"/>
      <c r="BP103" s="46"/>
      <c r="BQ103" s="46"/>
      <c r="BR103" s="46"/>
      <c r="BS103" s="46"/>
      <c r="BT103" s="46"/>
      <c r="BU103" s="46"/>
      <c r="BV103" s="46"/>
    </row>
    <row r="104" spans="6:74" ht="12.75"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</row>
    <row r="105" spans="6:74" ht="12.75"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</row>
    <row r="106" spans="6:74" ht="12.75"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</row>
    <row r="107" spans="6:74" ht="12.75"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</row>
    <row r="108" spans="6:74" ht="12.75"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</row>
    <row r="109" spans="6:74" ht="12.75"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/>
      <c r="BP109" s="46"/>
      <c r="BQ109" s="46"/>
      <c r="BR109" s="46"/>
      <c r="BS109" s="46"/>
      <c r="BT109" s="46"/>
      <c r="BU109" s="46"/>
      <c r="BV109" s="46"/>
    </row>
    <row r="110" spans="6:74" ht="12.75"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</row>
    <row r="111" spans="6:74" ht="12.75"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</row>
    <row r="112" spans="6:74" ht="12.75"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</row>
    <row r="113" spans="6:74" ht="12.75"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</row>
    <row r="114" spans="6:74" ht="12.75"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</row>
    <row r="115" spans="6:74" ht="12.75"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</row>
    <row r="116" spans="6:74" ht="12.75"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</row>
    <row r="117" spans="6:74" ht="12.75"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6"/>
      <c r="BG117" s="46"/>
      <c r="BH117" s="46"/>
      <c r="BI117" s="46"/>
      <c r="BJ117" s="46"/>
      <c r="BK117" s="46"/>
      <c r="BL117" s="46"/>
      <c r="BM117" s="46"/>
      <c r="BN117" s="46"/>
      <c r="BO117" s="46"/>
      <c r="BP117" s="46"/>
      <c r="BQ117" s="46"/>
      <c r="BR117" s="46"/>
      <c r="BS117" s="46"/>
      <c r="BT117" s="46"/>
      <c r="BU117" s="46"/>
      <c r="BV117" s="46"/>
    </row>
    <row r="118" spans="6:74" ht="12.75"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/>
      <c r="BS118" s="46"/>
      <c r="BT118" s="46"/>
      <c r="BU118" s="46"/>
      <c r="BV118" s="46"/>
    </row>
    <row r="119" spans="6:74" ht="12.75"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46"/>
      <c r="BS119" s="46"/>
      <c r="BT119" s="46"/>
      <c r="BU119" s="46"/>
      <c r="BV119" s="46"/>
    </row>
    <row r="120" spans="6:74" ht="12.75"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R120" s="46"/>
      <c r="BS120" s="46"/>
      <c r="BT120" s="46"/>
      <c r="BU120" s="46"/>
      <c r="BV120" s="46"/>
    </row>
    <row r="121" spans="6:74" ht="12.75"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</row>
    <row r="122" spans="6:74" ht="12.75"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</row>
    <row r="123" spans="6:74" ht="12.75"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6"/>
      <c r="BM123" s="46"/>
      <c r="BN123" s="46"/>
      <c r="BO123" s="46"/>
      <c r="BP123" s="46"/>
      <c r="BQ123" s="46"/>
      <c r="BR123" s="46"/>
      <c r="BS123" s="46"/>
      <c r="BT123" s="46"/>
      <c r="BU123" s="46"/>
      <c r="BV123" s="46"/>
    </row>
    <row r="124" spans="6:74" ht="12.75"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6"/>
      <c r="BM124" s="46"/>
      <c r="BN124" s="46"/>
      <c r="BO124" s="46"/>
      <c r="BP124" s="46"/>
      <c r="BQ124" s="46"/>
      <c r="BR124" s="46"/>
      <c r="BS124" s="46"/>
      <c r="BT124" s="46"/>
      <c r="BU124" s="46"/>
      <c r="BV124" s="46"/>
    </row>
    <row r="125" spans="6:74" ht="12.75"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6"/>
    </row>
    <row r="126" spans="6:74" ht="12.75"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6"/>
    </row>
    <row r="127" spans="6:74" ht="12.75"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6"/>
      <c r="BM127" s="46"/>
      <c r="BN127" s="46"/>
      <c r="BO127" s="46"/>
      <c r="BP127" s="46"/>
      <c r="BQ127" s="46"/>
      <c r="BR127" s="46"/>
      <c r="BS127" s="46"/>
      <c r="BT127" s="46"/>
      <c r="BU127" s="46"/>
      <c r="BV127" s="46"/>
    </row>
    <row r="128" spans="6:74" ht="12.75"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6"/>
      <c r="BM128" s="46"/>
      <c r="BN128" s="46"/>
      <c r="BO128" s="46"/>
      <c r="BP128" s="46"/>
      <c r="BQ128" s="46"/>
      <c r="BR128" s="46"/>
      <c r="BS128" s="46"/>
      <c r="BT128" s="46"/>
      <c r="BU128" s="46"/>
      <c r="BV128" s="46"/>
    </row>
    <row r="129" spans="6:74" ht="12.75"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6"/>
      <c r="BM129" s="46"/>
      <c r="BN129" s="46"/>
      <c r="BO129" s="46"/>
      <c r="BP129" s="46"/>
      <c r="BQ129" s="46"/>
      <c r="BR129" s="46"/>
      <c r="BS129" s="46"/>
      <c r="BT129" s="46"/>
      <c r="BU129" s="46"/>
      <c r="BV129" s="46"/>
    </row>
    <row r="130" spans="6:74" ht="12.75"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6"/>
      <c r="BM130" s="46"/>
      <c r="BN130" s="46"/>
      <c r="BO130" s="46"/>
      <c r="BP130" s="46"/>
      <c r="BQ130" s="46"/>
      <c r="BR130" s="46"/>
      <c r="BS130" s="46"/>
      <c r="BT130" s="46"/>
      <c r="BU130" s="46"/>
      <c r="BV130" s="46"/>
    </row>
    <row r="131" spans="6:73" ht="12.75"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6"/>
      <c r="BM131" s="46"/>
      <c r="BN131" s="46"/>
      <c r="BO131" s="46"/>
      <c r="BP131" s="46"/>
      <c r="BQ131" s="46"/>
      <c r="BR131" s="46"/>
      <c r="BS131" s="46"/>
      <c r="BT131" s="46"/>
      <c r="BU131" s="46"/>
    </row>
    <row r="132" spans="6:73" ht="12.75"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6"/>
      <c r="BM132" s="46"/>
      <c r="BN132" s="46"/>
      <c r="BO132" s="46"/>
      <c r="BP132" s="46"/>
      <c r="BQ132" s="46"/>
      <c r="BR132" s="46"/>
      <c r="BS132" s="46"/>
      <c r="BT132" s="46"/>
      <c r="BU132" s="46"/>
    </row>
    <row r="133" spans="6:73" ht="12.75"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6"/>
      <c r="BM133" s="46"/>
      <c r="BN133" s="46"/>
      <c r="BO133" s="46"/>
      <c r="BP133" s="46"/>
      <c r="BQ133" s="46"/>
      <c r="BR133" s="46"/>
      <c r="BS133" s="46"/>
      <c r="BT133" s="46"/>
      <c r="BU133" s="46"/>
    </row>
    <row r="134" spans="46:74" ht="12.75"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6"/>
      <c r="BM134" s="46"/>
      <c r="BN134" s="46"/>
      <c r="BO134" s="46"/>
      <c r="BP134" s="46"/>
      <c r="BQ134" s="46"/>
      <c r="BR134" s="46"/>
      <c r="BS134" s="46"/>
      <c r="BT134" s="46"/>
      <c r="BU134" s="46"/>
      <c r="BV134" s="46"/>
    </row>
    <row r="135" spans="1:73" ht="12.75">
      <c r="A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6"/>
      <c r="BM135" s="46"/>
      <c r="BN135" s="46"/>
      <c r="BO135" s="46"/>
      <c r="BP135" s="46"/>
      <c r="BQ135" s="46"/>
      <c r="BR135" s="46"/>
      <c r="BS135" s="46"/>
      <c r="BT135" s="46"/>
      <c r="BU135" s="46"/>
    </row>
    <row r="136" spans="6:74" ht="12.75"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6"/>
      <c r="BM136" s="46"/>
      <c r="BN136" s="46"/>
      <c r="BO136" s="46"/>
      <c r="BP136" s="46"/>
      <c r="BQ136" s="46"/>
      <c r="BR136" s="46"/>
      <c r="BS136" s="46"/>
      <c r="BT136" s="46"/>
      <c r="BU136" s="46"/>
      <c r="BV136" s="46"/>
    </row>
    <row r="137" spans="46:73" ht="12.75"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6"/>
      <c r="BM137" s="46"/>
      <c r="BN137" s="46"/>
      <c r="BO137" s="46"/>
      <c r="BP137" s="46"/>
      <c r="BQ137" s="46"/>
      <c r="BR137" s="46"/>
      <c r="BS137" s="46"/>
      <c r="BT137" s="46"/>
      <c r="BU137" s="46"/>
    </row>
    <row r="138" spans="6:73" ht="12.75"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6"/>
      <c r="BM138" s="46"/>
      <c r="BN138" s="46"/>
      <c r="BO138" s="46"/>
      <c r="BP138" s="46"/>
      <c r="BQ138" s="46"/>
      <c r="BR138" s="46"/>
      <c r="BS138" s="46"/>
      <c r="BT138" s="46"/>
      <c r="BU138" s="46"/>
    </row>
    <row r="139" spans="46:73" ht="12.75"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  <c r="BU139" s="46"/>
    </row>
    <row r="140" spans="6:67" ht="12.75"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6"/>
      <c r="BM140" s="46"/>
      <c r="BN140" s="46"/>
      <c r="BO140" s="46"/>
    </row>
    <row r="141" spans="1:67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6"/>
      <c r="BM141" s="46"/>
      <c r="BN141" s="46"/>
      <c r="BO141" s="46"/>
    </row>
    <row r="142" spans="46:67" ht="12.75"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6"/>
      <c r="BM142" s="46"/>
      <c r="BN142" s="46"/>
      <c r="BO142" s="46"/>
    </row>
    <row r="143" spans="46:67" ht="12.75"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6"/>
      <c r="BM143" s="46"/>
      <c r="BN143" s="46"/>
      <c r="BO143" s="46"/>
    </row>
    <row r="144" spans="46:67" ht="12.75"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6"/>
      <c r="BM144" s="46"/>
      <c r="BN144" s="46"/>
      <c r="BO144" s="46"/>
    </row>
    <row r="145" spans="46:67" ht="12.75"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6"/>
      <c r="BM145" s="46"/>
      <c r="BN145" s="46"/>
      <c r="BO145" s="46"/>
    </row>
    <row r="146" spans="46:67" ht="12.75"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6"/>
      <c r="BM146" s="46"/>
      <c r="BN146" s="46"/>
      <c r="BO146" s="46"/>
    </row>
    <row r="147" spans="46:67" ht="12.75"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6"/>
      <c r="BM147" s="46"/>
      <c r="BN147" s="46"/>
      <c r="BO147" s="46"/>
    </row>
    <row r="148" spans="46:67" ht="12.75"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6"/>
      <c r="BM148" s="46"/>
      <c r="BN148" s="46"/>
      <c r="BO148" s="46"/>
    </row>
    <row r="149" spans="46:67" ht="12.75">
      <c r="AT149" s="46"/>
      <c r="AU149" s="46"/>
      <c r="AV149" s="46"/>
      <c r="AW149" s="46"/>
      <c r="AX149" s="46"/>
      <c r="AY149" s="46"/>
      <c r="AZ149" s="46"/>
      <c r="BA149" s="46"/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6"/>
      <c r="BM149" s="46"/>
      <c r="BN149" s="46"/>
      <c r="BO149" s="46"/>
    </row>
    <row r="150" spans="46:67" ht="12.75"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</row>
    <row r="151" spans="46:67" ht="12.75">
      <c r="AT151" s="46"/>
      <c r="AU151" s="46"/>
      <c r="AV151" s="46"/>
      <c r="AW151" s="46"/>
      <c r="AX151" s="46"/>
      <c r="AY151" s="46"/>
      <c r="AZ151" s="46"/>
      <c r="BA151" s="46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</row>
    <row r="152" spans="46:67" ht="12.75"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6"/>
      <c r="BM152" s="46"/>
      <c r="BN152" s="46"/>
      <c r="BO152" s="46"/>
    </row>
    <row r="153" spans="46:67" ht="12.75"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</row>
    <row r="154" spans="46:67" ht="12.75"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6"/>
      <c r="BM154" s="46"/>
      <c r="BN154" s="46"/>
      <c r="BO154" s="46"/>
    </row>
  </sheetData>
  <sheetProtection/>
  <mergeCells count="21">
    <mergeCell ref="R5:S5"/>
    <mergeCell ref="A2:AF2"/>
    <mergeCell ref="A3:AF3"/>
    <mergeCell ref="A25:AF25"/>
    <mergeCell ref="A26:AF26"/>
    <mergeCell ref="F5:G5"/>
    <mergeCell ref="H5:I5"/>
    <mergeCell ref="J5:K5"/>
    <mergeCell ref="L5:M5"/>
    <mergeCell ref="N5:O5"/>
    <mergeCell ref="P5:Q5"/>
    <mergeCell ref="A24:AF24"/>
    <mergeCell ref="T5:U5"/>
    <mergeCell ref="V5:W5"/>
    <mergeCell ref="X5:Y5"/>
    <mergeCell ref="Z5:AA5"/>
    <mergeCell ref="AB5:AC5"/>
    <mergeCell ref="AD5:AE5"/>
    <mergeCell ref="A4:A6"/>
    <mergeCell ref="C4:E5"/>
    <mergeCell ref="F4:AE4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3"/>
  <sheetViews>
    <sheetView showGridLines="0" zoomScale="95" zoomScaleNormal="9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.57421875" style="1" customWidth="1"/>
    <col min="2" max="2" width="20.00390625" style="1" customWidth="1"/>
    <col min="3" max="3" width="13.7109375" style="1" customWidth="1"/>
    <col min="4" max="4" width="15.7109375" style="17" customWidth="1"/>
    <col min="5" max="5" width="3.421875" style="17" customWidth="1"/>
    <col min="6" max="6" width="13.7109375" style="17" customWidth="1"/>
    <col min="7" max="7" width="15.7109375" style="17" customWidth="1"/>
    <col min="8" max="8" width="2.7109375" style="17" customWidth="1"/>
    <col min="9" max="9" width="13.7109375" style="17" customWidth="1"/>
    <col min="10" max="10" width="14.8515625" style="17" customWidth="1"/>
    <col min="11" max="11" width="3.00390625" style="17" customWidth="1"/>
    <col min="12" max="12" width="13.7109375" style="17" customWidth="1"/>
    <col min="13" max="13" width="15.7109375" style="17" customWidth="1"/>
    <col min="14" max="14" width="15.7109375" style="1" customWidth="1"/>
    <col min="15" max="16" width="11.421875" style="31" customWidth="1"/>
    <col min="17" max="16384" width="11.421875" style="1" customWidth="1"/>
  </cols>
  <sheetData>
    <row r="1" ht="12.75">
      <c r="A1" s="466" t="s">
        <v>612</v>
      </c>
    </row>
    <row r="2" spans="1:14" ht="12.75" customHeight="1">
      <c r="A2" s="705" t="s">
        <v>46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397"/>
    </row>
    <row r="3" spans="1:14" ht="25.5" customHeight="1">
      <c r="A3" s="706" t="s">
        <v>471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398"/>
    </row>
    <row r="4" spans="1:14" ht="12.75" customHeight="1" thickBot="1">
      <c r="A4" s="485"/>
      <c r="B4" s="485"/>
      <c r="C4" s="485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140"/>
    </row>
    <row r="5" spans="1:16" s="4" customFormat="1" ht="12.75" customHeight="1">
      <c r="A5" s="701" t="s">
        <v>394</v>
      </c>
      <c r="B5" s="701"/>
      <c r="C5" s="707" t="s">
        <v>396</v>
      </c>
      <c r="D5" s="707"/>
      <c r="E5" s="707"/>
      <c r="F5" s="707"/>
      <c r="G5" s="707"/>
      <c r="H5" s="707"/>
      <c r="I5" s="707"/>
      <c r="J5" s="707"/>
      <c r="K5" s="707"/>
      <c r="L5" s="707"/>
      <c r="M5" s="707"/>
      <c r="N5" s="144"/>
      <c r="O5" s="83"/>
      <c r="P5" s="83"/>
    </row>
    <row r="6" spans="1:16" s="4" customFormat="1" ht="15" customHeight="1">
      <c r="A6" s="694"/>
      <c r="B6" s="694"/>
      <c r="C6" s="693" t="s">
        <v>1</v>
      </c>
      <c r="D6" s="693"/>
      <c r="E6" s="478"/>
      <c r="F6" s="704" t="s">
        <v>2</v>
      </c>
      <c r="G6" s="704"/>
      <c r="H6" s="477"/>
      <c r="I6" s="704" t="s">
        <v>3</v>
      </c>
      <c r="J6" s="704"/>
      <c r="K6" s="477"/>
      <c r="L6" s="704" t="s">
        <v>4</v>
      </c>
      <c r="M6" s="704"/>
      <c r="N6" s="143"/>
      <c r="O6" s="83"/>
      <c r="P6" s="83"/>
    </row>
    <row r="7" spans="1:16" s="4" customFormat="1" ht="46.5" customHeight="1">
      <c r="A7" s="694"/>
      <c r="B7" s="694"/>
      <c r="C7" s="474" t="s">
        <v>265</v>
      </c>
      <c r="D7" s="475" t="s">
        <v>266</v>
      </c>
      <c r="E7" s="476"/>
      <c r="F7" s="474" t="s">
        <v>265</v>
      </c>
      <c r="G7" s="475" t="s">
        <v>266</v>
      </c>
      <c r="H7" s="476"/>
      <c r="I7" s="474" t="s">
        <v>265</v>
      </c>
      <c r="J7" s="475" t="s">
        <v>266</v>
      </c>
      <c r="K7" s="476"/>
      <c r="L7" s="474" t="s">
        <v>265</v>
      </c>
      <c r="M7" s="475" t="s">
        <v>510</v>
      </c>
      <c r="N7" s="145"/>
      <c r="O7" s="83"/>
      <c r="P7" s="83"/>
    </row>
    <row r="8" spans="1:16" s="4" customFormat="1" ht="21" customHeight="1">
      <c r="A8" s="696" t="s">
        <v>53</v>
      </c>
      <c r="B8" s="696"/>
      <c r="C8" s="149">
        <f>SUM(C10:C44)</f>
        <v>26916</v>
      </c>
      <c r="D8" s="311">
        <f>(C8/'VI.1'!D10)*1000</f>
        <v>1.7978551179657065</v>
      </c>
      <c r="E8" s="311"/>
      <c r="F8" s="227">
        <f>SUM(F10:F44)</f>
        <v>17302</v>
      </c>
      <c r="G8" s="311">
        <f>(F8/'VI.1'!D10)*1000</f>
        <v>1.1556876672255407</v>
      </c>
      <c r="H8" s="311"/>
      <c r="I8" s="227">
        <f>SUM(I10:I44)</f>
        <v>2521</v>
      </c>
      <c r="J8" s="311">
        <f>(I8/'VI.1'!D10)*1000</f>
        <v>0.16839027910505075</v>
      </c>
      <c r="K8" s="311"/>
      <c r="L8" s="227">
        <f>SUM(L10:L44)</f>
        <v>7093</v>
      </c>
      <c r="M8" s="311">
        <f>(L8/'VI.1'!D10)*10000</f>
        <v>4.73777171635115</v>
      </c>
      <c r="N8" s="147"/>
      <c r="O8" s="83"/>
      <c r="P8" s="83"/>
    </row>
    <row r="9" spans="1:16" s="4" customFormat="1" ht="12.75">
      <c r="A9" s="142"/>
      <c r="B9" s="142"/>
      <c r="C9" s="149"/>
      <c r="D9" s="311"/>
      <c r="E9" s="311"/>
      <c r="F9" s="227"/>
      <c r="G9" s="311"/>
      <c r="H9" s="311"/>
      <c r="I9" s="227"/>
      <c r="J9" s="311"/>
      <c r="K9" s="311"/>
      <c r="L9" s="227"/>
      <c r="M9" s="311"/>
      <c r="N9" s="147"/>
      <c r="O9" s="83"/>
      <c r="P9" s="83"/>
    </row>
    <row r="10" spans="1:16" s="4" customFormat="1" ht="12.75">
      <c r="A10" s="142"/>
      <c r="B10" s="150" t="s">
        <v>10</v>
      </c>
      <c r="C10" s="149">
        <v>398</v>
      </c>
      <c r="D10" s="311">
        <f>(C10/'VI.1'!D12)*1000</f>
        <v>1.8810318263023074</v>
      </c>
      <c r="E10" s="311"/>
      <c r="F10" s="227">
        <v>224</v>
      </c>
      <c r="G10" s="311">
        <f>(F10/'VI.1'!D12)*1000</f>
        <v>1.0586711786224041</v>
      </c>
      <c r="H10" s="311"/>
      <c r="I10" s="227">
        <v>24</v>
      </c>
      <c r="J10" s="311">
        <f>(I10/'VI.1'!D12)*1000</f>
        <v>0.11342905485240044</v>
      </c>
      <c r="K10" s="311"/>
      <c r="L10" s="227">
        <v>150</v>
      </c>
      <c r="M10" s="311">
        <f>(L10/'VI.1'!D12)*10000</f>
        <v>7.0893159282750275</v>
      </c>
      <c r="N10" s="147"/>
      <c r="O10" s="83"/>
      <c r="P10" s="83"/>
    </row>
    <row r="11" spans="1:16" s="4" customFormat="1" ht="12.75">
      <c r="A11" s="142"/>
      <c r="B11" s="150" t="s">
        <v>11</v>
      </c>
      <c r="C11" s="149">
        <v>914</v>
      </c>
      <c r="D11" s="311">
        <f>(C11/'VI.1'!D13)*1000</f>
        <v>1.4063528991795762</v>
      </c>
      <c r="E11" s="311"/>
      <c r="F11" s="227">
        <v>784</v>
      </c>
      <c r="G11" s="311">
        <f>(F11/'VI.1'!D13)*1000</f>
        <v>1.206324587480074</v>
      </c>
      <c r="H11" s="311"/>
      <c r="I11" s="227">
        <v>116</v>
      </c>
      <c r="J11" s="311">
        <f>(I11/'VI.1'!D13)*1000</f>
        <v>0.17848680120878646</v>
      </c>
      <c r="K11" s="311"/>
      <c r="L11" s="227">
        <v>14</v>
      </c>
      <c r="M11" s="311">
        <f>(L11/'VI.1'!D13)*10000</f>
        <v>0.2154151049071561</v>
      </c>
      <c r="N11" s="147"/>
      <c r="O11" s="83"/>
      <c r="P11" s="83"/>
    </row>
    <row r="12" spans="1:16" s="4" customFormat="1" ht="12.75">
      <c r="A12" s="142"/>
      <c r="B12" s="150" t="s">
        <v>12</v>
      </c>
      <c r="C12" s="149">
        <v>226</v>
      </c>
      <c r="D12" s="311">
        <f>(C12/'VI.1'!D14)*1000</f>
        <v>1.9091062679506674</v>
      </c>
      <c r="E12" s="311"/>
      <c r="F12" s="227">
        <v>165</v>
      </c>
      <c r="G12" s="311">
        <f>(F12/'VI.1'!D14)*1000</f>
        <v>1.393816523061328</v>
      </c>
      <c r="H12" s="311"/>
      <c r="I12" s="227">
        <v>23</v>
      </c>
      <c r="J12" s="311">
        <f>(I12/'VI.1'!D14)*1000</f>
        <v>0.19428957594188206</v>
      </c>
      <c r="K12" s="311"/>
      <c r="L12" s="227">
        <v>38</v>
      </c>
      <c r="M12" s="311">
        <f>(L12/'VI.1'!D14)*10000</f>
        <v>3.2100016894745735</v>
      </c>
      <c r="N12" s="147"/>
      <c r="O12" s="83"/>
      <c r="P12" s="83"/>
    </row>
    <row r="13" spans="1:16" s="4" customFormat="1" ht="12.75">
      <c r="A13" s="142"/>
      <c r="B13" s="150" t="s">
        <v>13</v>
      </c>
      <c r="C13" s="149">
        <v>158</v>
      </c>
      <c r="D13" s="311">
        <f>(C13/'VI.1'!D15)*1000</f>
        <v>1.2119631501837123</v>
      </c>
      <c r="E13" s="311"/>
      <c r="F13" s="227">
        <v>131</v>
      </c>
      <c r="G13" s="311">
        <f>(F13/'VI.1'!D15)*1000</f>
        <v>1.004855523253584</v>
      </c>
      <c r="H13" s="311"/>
      <c r="I13" s="227">
        <v>19</v>
      </c>
      <c r="J13" s="311">
        <f>(I13/'VI.1'!D15)*1000</f>
        <v>0.14574240413601602</v>
      </c>
      <c r="K13" s="311"/>
      <c r="L13" s="227">
        <v>8</v>
      </c>
      <c r="M13" s="311">
        <f>(L13/'VI.1'!D15)*10000</f>
        <v>0.6136522279411201</v>
      </c>
      <c r="N13" s="147"/>
      <c r="O13" s="83"/>
      <c r="P13" s="83"/>
    </row>
    <row r="14" spans="1:16" s="4" customFormat="1" ht="12.75">
      <c r="A14" s="142"/>
      <c r="B14" s="150" t="s">
        <v>14</v>
      </c>
      <c r="C14" s="149">
        <v>3910</v>
      </c>
      <c r="D14" s="311">
        <f>(C14/'VI.1'!D16)*1000</f>
        <v>6.722463688380281</v>
      </c>
      <c r="E14" s="311"/>
      <c r="F14" s="227">
        <v>914</v>
      </c>
      <c r="G14" s="311">
        <f>(F14/'VI.1'!D16)*1000</f>
        <v>1.571440360915493</v>
      </c>
      <c r="H14" s="311"/>
      <c r="I14" s="227">
        <v>123</v>
      </c>
      <c r="J14" s="311">
        <f>(I14/'VI.1'!D16)*1000</f>
        <v>0.21147392165492956</v>
      </c>
      <c r="K14" s="311"/>
      <c r="L14" s="227">
        <v>2873</v>
      </c>
      <c r="M14" s="311">
        <f>(L14/'VI.1'!D16)*10000</f>
        <v>49.39549405809859</v>
      </c>
      <c r="N14" s="147"/>
      <c r="O14" s="83"/>
      <c r="P14" s="83"/>
    </row>
    <row r="15" spans="1:16" s="4" customFormat="1" ht="12.75">
      <c r="A15" s="142"/>
      <c r="B15" s="150" t="s">
        <v>15</v>
      </c>
      <c r="C15" s="149">
        <v>113</v>
      </c>
      <c r="D15" s="311">
        <f>(C15/'VI.1'!D17)*1000</f>
        <v>1.041244333050754</v>
      </c>
      <c r="E15" s="311"/>
      <c r="F15" s="227">
        <v>97</v>
      </c>
      <c r="G15" s="311">
        <f>(F15/'VI.1'!D17)*1000</f>
        <v>0.8938115071320629</v>
      </c>
      <c r="H15" s="311"/>
      <c r="I15" s="227">
        <v>13</v>
      </c>
      <c r="J15" s="311">
        <f>(I15/'VI.1'!D17)*1000</f>
        <v>0.11978917105893627</v>
      </c>
      <c r="K15" s="311"/>
      <c r="L15" s="227">
        <v>3</v>
      </c>
      <c r="M15" s="311">
        <f>(L15/'VI.1'!D17)*10000</f>
        <v>0.27643654859754524</v>
      </c>
      <c r="N15" s="147"/>
      <c r="O15" s="83"/>
      <c r="P15" s="83"/>
    </row>
    <row r="16" spans="1:16" s="4" customFormat="1" ht="12.75">
      <c r="A16" s="142"/>
      <c r="B16" s="150" t="s">
        <v>16</v>
      </c>
      <c r="C16" s="149">
        <v>143</v>
      </c>
      <c r="D16" s="311">
        <f>(C16/'VI.1'!D18)*1000</f>
        <v>0.7143570786292337</v>
      </c>
      <c r="E16" s="311"/>
      <c r="F16" s="227">
        <v>132</v>
      </c>
      <c r="G16" s="311">
        <f>(F16/'VI.1'!D18)*1000</f>
        <v>0.6594065341192926</v>
      </c>
      <c r="H16" s="311"/>
      <c r="I16" s="227">
        <v>6</v>
      </c>
      <c r="J16" s="311">
        <f>(I16/'VI.1'!D18)*1000</f>
        <v>0.029973024278149667</v>
      </c>
      <c r="K16" s="311"/>
      <c r="L16" s="227">
        <v>5</v>
      </c>
      <c r="M16" s="311">
        <f>(L16/'VI.1'!D18)*10000</f>
        <v>0.24977520231791386</v>
      </c>
      <c r="N16" s="147"/>
      <c r="O16" s="83"/>
      <c r="P16" s="83"/>
    </row>
    <row r="17" spans="1:16" s="4" customFormat="1" ht="12.75">
      <c r="A17" s="142"/>
      <c r="B17" s="150" t="s">
        <v>17</v>
      </c>
      <c r="C17" s="149">
        <v>1570</v>
      </c>
      <c r="D17" s="311">
        <f>(C17/'VI.1'!D19)*1000</f>
        <v>2.428971910564326</v>
      </c>
      <c r="E17" s="311"/>
      <c r="F17" s="227">
        <v>1035</v>
      </c>
      <c r="G17" s="311">
        <f>(F17/'VI.1'!D19)*1000</f>
        <v>1.6012649219325334</v>
      </c>
      <c r="H17" s="311"/>
      <c r="I17" s="227">
        <v>202</v>
      </c>
      <c r="J17" s="311">
        <f>(I17/'VI.1'!D19)*1000</f>
        <v>0.3125174050534993</v>
      </c>
      <c r="K17" s="311"/>
      <c r="L17" s="227">
        <v>333</v>
      </c>
      <c r="M17" s="311">
        <f>(L17/'VI.1'!D19)*10000</f>
        <v>5.151895835782933</v>
      </c>
      <c r="N17" s="147"/>
      <c r="O17" s="83"/>
      <c r="P17" s="83"/>
    </row>
    <row r="18" spans="1:16" s="4" customFormat="1" ht="12.75">
      <c r="A18" s="142"/>
      <c r="B18" s="150" t="s">
        <v>18</v>
      </c>
      <c r="C18" s="149">
        <v>719</v>
      </c>
      <c r="D18" s="311">
        <f>(C18/'VI.1'!D20)*1000</f>
        <v>0.8245743808524425</v>
      </c>
      <c r="E18" s="311"/>
      <c r="F18" s="227">
        <v>549</v>
      </c>
      <c r="G18" s="311">
        <f>(F18/'VI.1'!D20)*1000</f>
        <v>0.629612427104299</v>
      </c>
      <c r="H18" s="311"/>
      <c r="I18" s="227">
        <v>88</v>
      </c>
      <c r="J18" s="311">
        <f>(I18/'VI.1'!D20)*1000</f>
        <v>0.1009214819402155</v>
      </c>
      <c r="K18" s="311"/>
      <c r="L18" s="227">
        <v>82</v>
      </c>
      <c r="M18" s="311">
        <f>(L18/'VI.1'!D20)*10000</f>
        <v>0.9404047180792807</v>
      </c>
      <c r="N18" s="147"/>
      <c r="O18" s="83"/>
      <c r="P18" s="83"/>
    </row>
    <row r="19" spans="1:16" s="4" customFormat="1" ht="12.75">
      <c r="A19" s="142"/>
      <c r="B19" s="150" t="s">
        <v>19</v>
      </c>
      <c r="C19" s="149">
        <v>862</v>
      </c>
      <c r="D19" s="311">
        <f>(C19/'VI.1'!D21)*1000</f>
        <v>0.7858553333321178</v>
      </c>
      <c r="E19" s="311"/>
      <c r="F19" s="227">
        <v>666</v>
      </c>
      <c r="G19" s="311">
        <f>(F19/'VI.1'!D21)*1000</f>
        <v>0.6071689698366479</v>
      </c>
      <c r="H19" s="311"/>
      <c r="I19" s="227">
        <v>129</v>
      </c>
      <c r="J19" s="311">
        <f>(I19/'VI.1'!D21)*1000</f>
        <v>0.11760480046385521</v>
      </c>
      <c r="K19" s="311"/>
      <c r="L19" s="227">
        <v>67</v>
      </c>
      <c r="M19" s="311">
        <f>(L19/'VI.1'!D21)*10000</f>
        <v>0.6108156303161472</v>
      </c>
      <c r="N19" s="147"/>
      <c r="O19" s="83"/>
      <c r="P19" s="83"/>
    </row>
    <row r="20" spans="1:16" s="4" customFormat="1" ht="12.75">
      <c r="A20" s="142"/>
      <c r="B20" s="150" t="s">
        <v>20</v>
      </c>
      <c r="C20" s="149">
        <v>343</v>
      </c>
      <c r="D20" s="311">
        <f>(C20/'VI.1'!D22)*1000</f>
        <v>1.8136441027484904</v>
      </c>
      <c r="E20" s="311"/>
      <c r="F20" s="227">
        <v>299</v>
      </c>
      <c r="G20" s="311">
        <f>(F20/'VI.1'!D22)*1000</f>
        <v>1.5809900487515995</v>
      </c>
      <c r="H20" s="311"/>
      <c r="I20" s="227">
        <v>31</v>
      </c>
      <c r="J20" s="311">
        <f>(I20/'VI.1'!D22)*1000</f>
        <v>0.16391535622508221</v>
      </c>
      <c r="K20" s="311"/>
      <c r="L20" s="227">
        <v>13</v>
      </c>
      <c r="M20" s="311">
        <f>(L20/'VI.1'!D22)*10000</f>
        <v>0.6873869777180867</v>
      </c>
      <c r="N20" s="147"/>
      <c r="O20" s="83"/>
      <c r="P20" s="83"/>
    </row>
    <row r="21" spans="1:16" s="4" customFormat="1" ht="12.75">
      <c r="A21" s="142"/>
      <c r="B21" s="150" t="s">
        <v>21</v>
      </c>
      <c r="C21" s="149">
        <v>1284</v>
      </c>
      <c r="D21" s="311">
        <f>(C21/'VI.1'!D23)*1000</f>
        <v>1.9704554453014458</v>
      </c>
      <c r="E21" s="311"/>
      <c r="F21" s="227">
        <v>890</v>
      </c>
      <c r="G21" s="311">
        <f>(F21/'VI.1'!D23)*1000</f>
        <v>1.3658141326466409</v>
      </c>
      <c r="H21" s="311"/>
      <c r="I21" s="227">
        <v>167</v>
      </c>
      <c r="J21" s="311">
        <f>(I21/'VI.1'!D23)*1000</f>
        <v>0.25628197769886407</v>
      </c>
      <c r="K21" s="311"/>
      <c r="L21" s="227">
        <v>227</v>
      </c>
      <c r="M21" s="311">
        <f>(L21/'VI.1'!D23)*10000</f>
        <v>3.48359334955941</v>
      </c>
      <c r="N21" s="147"/>
      <c r="O21" s="83"/>
      <c r="P21" s="83"/>
    </row>
    <row r="22" spans="1:16" s="4" customFormat="1" ht="12.75">
      <c r="A22" s="142"/>
      <c r="B22" s="150" t="s">
        <v>22</v>
      </c>
      <c r="C22" s="149">
        <v>417</v>
      </c>
      <c r="D22" s="311">
        <f>(C22/'VI.1'!D24)*1000</f>
        <v>2.9442083115636075</v>
      </c>
      <c r="E22" s="311"/>
      <c r="F22" s="227">
        <v>135</v>
      </c>
      <c r="G22" s="311">
        <f>(F22/'VI.1'!D24)*1000</f>
        <v>0.9531609641752687</v>
      </c>
      <c r="H22" s="311"/>
      <c r="I22" s="227">
        <v>16</v>
      </c>
      <c r="J22" s="311">
        <f>(I22/'VI.1'!D24)*1000</f>
        <v>0.11296722538373553</v>
      </c>
      <c r="K22" s="311"/>
      <c r="L22" s="227">
        <v>266</v>
      </c>
      <c r="M22" s="311">
        <f>(L22/'VI.1'!D24)*10000</f>
        <v>18.780801220046033</v>
      </c>
      <c r="N22" s="147"/>
      <c r="O22" s="83"/>
      <c r="P22" s="83"/>
    </row>
    <row r="23" spans="1:16" s="4" customFormat="1" ht="12.75">
      <c r="A23" s="142"/>
      <c r="B23" s="150" t="s">
        <v>23</v>
      </c>
      <c r="C23" s="149">
        <v>1085</v>
      </c>
      <c r="D23" s="311">
        <f>(C23/'VI.1'!D25)*1000</f>
        <v>6.1604324226113425</v>
      </c>
      <c r="E23" s="311"/>
      <c r="F23" s="227">
        <v>279</v>
      </c>
      <c r="G23" s="311">
        <f>(F23/'VI.1'!D25)*1000</f>
        <v>1.5841111943857735</v>
      </c>
      <c r="H23" s="311"/>
      <c r="I23" s="227">
        <v>33</v>
      </c>
      <c r="J23" s="311">
        <f>(I23/'VI.1'!D25)*1000</f>
        <v>0.18736799073380117</v>
      </c>
      <c r="K23" s="311"/>
      <c r="L23" s="227">
        <v>773</v>
      </c>
      <c r="M23" s="311">
        <f>(L23/'VI.1'!D25)*10000</f>
        <v>43.88953237491767</v>
      </c>
      <c r="N23" s="147"/>
      <c r="O23" s="83"/>
      <c r="P23" s="83"/>
    </row>
    <row r="24" spans="1:16" s="4" customFormat="1" ht="12.75">
      <c r="A24" s="142"/>
      <c r="B24" s="150" t="s">
        <v>24</v>
      </c>
      <c r="C24" s="149">
        <v>2085</v>
      </c>
      <c r="D24" s="311">
        <f>(C24/'VI.1'!D26)*1000</f>
        <v>1.6330002326144215</v>
      </c>
      <c r="E24" s="311"/>
      <c r="F24" s="227">
        <v>1782</v>
      </c>
      <c r="G24" s="311">
        <f>(F24/'VI.1'!D26)*1000</f>
        <v>1.3956865297452754</v>
      </c>
      <c r="H24" s="311"/>
      <c r="I24" s="227">
        <v>224</v>
      </c>
      <c r="J24" s="311">
        <f>(I24/'VI.1'!D26)*1000</f>
        <v>0.17543983314418726</v>
      </c>
      <c r="K24" s="311"/>
      <c r="L24" s="227">
        <v>79</v>
      </c>
      <c r="M24" s="311">
        <f>(L24/'VI.1'!D26)*10000</f>
        <v>0.6187386972495891</v>
      </c>
      <c r="N24" s="147"/>
      <c r="O24" s="83"/>
      <c r="P24" s="83"/>
    </row>
    <row r="25" spans="1:16" s="4" customFormat="1" ht="12.75">
      <c r="A25" s="142"/>
      <c r="B25" s="150" t="s">
        <v>25</v>
      </c>
      <c r="C25" s="149">
        <v>2265</v>
      </c>
      <c r="D25" s="311">
        <f>(C25/'VI.1'!D27)*1000</f>
        <v>1.9710597949053545</v>
      </c>
      <c r="E25" s="311"/>
      <c r="F25" s="227">
        <v>1440</v>
      </c>
      <c r="G25" s="311">
        <f>(F25/'VI.1'!D27)*1000</f>
        <v>1.253124108019298</v>
      </c>
      <c r="H25" s="311"/>
      <c r="I25" s="227">
        <v>233</v>
      </c>
      <c r="J25" s="311">
        <f>(I25/'VI.1'!D27)*1000</f>
        <v>0.20276244247812256</v>
      </c>
      <c r="K25" s="311"/>
      <c r="L25" s="227">
        <v>592</v>
      </c>
      <c r="M25" s="311">
        <f>(L25/'VI.1'!D27)*10000</f>
        <v>5.151732444079336</v>
      </c>
      <c r="N25" s="147"/>
      <c r="O25" s="83"/>
      <c r="P25" s="83"/>
    </row>
    <row r="26" spans="1:16" s="4" customFormat="1" ht="12.75">
      <c r="A26" s="142"/>
      <c r="B26" s="150" t="s">
        <v>26</v>
      </c>
      <c r="C26" s="149">
        <v>836</v>
      </c>
      <c r="D26" s="311">
        <f>(C26/'VI.1'!D28)*1000</f>
        <v>1.1885686988442734</v>
      </c>
      <c r="E26" s="311"/>
      <c r="F26" s="227">
        <v>587</v>
      </c>
      <c r="G26" s="311">
        <f>(F26/'VI.1'!D28)*1000</f>
        <v>0.8345572083990292</v>
      </c>
      <c r="H26" s="311"/>
      <c r="I26" s="227">
        <v>71</v>
      </c>
      <c r="J26" s="311">
        <f>(I26/'VI.1'!D28)*1000</f>
        <v>0.10094303542816196</v>
      </c>
      <c r="K26" s="311"/>
      <c r="L26" s="227">
        <v>178</v>
      </c>
      <c r="M26" s="311">
        <f>(L26/'VI.1'!D28)*10000</f>
        <v>2.5306845501708213</v>
      </c>
      <c r="N26" s="147"/>
      <c r="O26" s="83"/>
      <c r="P26" s="83"/>
    </row>
    <row r="27" spans="1:16" s="4" customFormat="1" ht="12.75">
      <c r="A27" s="142"/>
      <c r="B27" s="150" t="s">
        <v>27</v>
      </c>
      <c r="C27" s="149">
        <v>491</v>
      </c>
      <c r="D27" s="311">
        <f>(C27/'VI.1'!D29)*1000</f>
        <v>1.437526166782313</v>
      </c>
      <c r="E27" s="311"/>
      <c r="F27" s="227">
        <v>440</v>
      </c>
      <c r="G27" s="311">
        <f>(F27/'VI.1'!D29)*1000</f>
        <v>1.2882108215564514</v>
      </c>
      <c r="H27" s="311"/>
      <c r="I27" s="227">
        <v>42</v>
      </c>
      <c r="J27" s="311">
        <f>(I27/'VI.1'!D29)*1000</f>
        <v>0.12296557842129764</v>
      </c>
      <c r="K27" s="311"/>
      <c r="L27" s="227">
        <v>9</v>
      </c>
      <c r="M27" s="311">
        <f>(L27/'VI.1'!D29)*10000</f>
        <v>0.2634976680456378</v>
      </c>
      <c r="N27" s="147"/>
      <c r="O27" s="83"/>
      <c r="P27" s="83"/>
    </row>
    <row r="28" spans="1:16" s="4" customFormat="1" ht="12.75">
      <c r="A28" s="142"/>
      <c r="B28" s="150" t="s">
        <v>28</v>
      </c>
      <c r="C28" s="149">
        <v>239</v>
      </c>
      <c r="D28" s="311">
        <f>(C28/'VI.1'!D30)*1000</f>
        <v>1.3218953434992062</v>
      </c>
      <c r="E28" s="311"/>
      <c r="F28" s="227">
        <v>155</v>
      </c>
      <c r="G28" s="311">
        <f>(F28/'VI.1'!D30)*1000</f>
        <v>0.8572961432735439</v>
      </c>
      <c r="H28" s="311"/>
      <c r="I28" s="227">
        <v>23</v>
      </c>
      <c r="J28" s="311">
        <f>(I28/'VI.1'!D30)*1000</f>
        <v>0.12721168577607425</v>
      </c>
      <c r="K28" s="311"/>
      <c r="L28" s="227">
        <v>61</v>
      </c>
      <c r="M28" s="311">
        <f>(L28/'VI.1'!D30)*10000</f>
        <v>3.373875144495882</v>
      </c>
      <c r="N28" s="147"/>
      <c r="O28" s="83"/>
      <c r="P28" s="83"/>
    </row>
    <row r="29" spans="1:16" s="4" customFormat="1" ht="12.75">
      <c r="A29" s="142"/>
      <c r="B29" s="150" t="s">
        <v>29</v>
      </c>
      <c r="C29" s="149">
        <v>191</v>
      </c>
      <c r="D29" s="311">
        <f>(C29/'VI.1'!D31)*1000</f>
        <v>1.7644015814950302</v>
      </c>
      <c r="E29" s="311"/>
      <c r="F29" s="227">
        <v>162</v>
      </c>
      <c r="G29" s="311">
        <f>(F29/'VI.1'!D31)*1000</f>
        <v>1.4965081476554707</v>
      </c>
      <c r="H29" s="311"/>
      <c r="I29" s="227">
        <v>18</v>
      </c>
      <c r="J29" s="311">
        <f>(I29/'VI.1'!D31)*1000</f>
        <v>0.16627868307283006</v>
      </c>
      <c r="K29" s="311"/>
      <c r="L29" s="227">
        <v>11</v>
      </c>
      <c r="M29" s="311">
        <f>(L29/'VI.1'!D31)*10000</f>
        <v>1.0161475076672948</v>
      </c>
      <c r="N29" s="147"/>
      <c r="O29" s="83"/>
      <c r="P29" s="83"/>
    </row>
    <row r="30" spans="1:16" s="4" customFormat="1" ht="12.75">
      <c r="A30" s="142"/>
      <c r="B30" s="150" t="s">
        <v>30</v>
      </c>
      <c r="C30" s="149">
        <v>1471</v>
      </c>
      <c r="D30" s="311">
        <f>(C30/'VI.1'!D32)*1000</f>
        <v>1.2089453739142297</v>
      </c>
      <c r="E30" s="311"/>
      <c r="F30" s="227">
        <v>1233</v>
      </c>
      <c r="G30" s="311">
        <f>(F30/'VI.1'!D32)*1000</f>
        <v>1.0133444228662443</v>
      </c>
      <c r="H30" s="311"/>
      <c r="I30" s="227">
        <v>138</v>
      </c>
      <c r="J30" s="311">
        <f>(I30/'VI.1'!D32)*1000</f>
        <v>0.11341567749841176</v>
      </c>
      <c r="K30" s="311"/>
      <c r="L30" s="227">
        <v>100</v>
      </c>
      <c r="M30" s="311">
        <f>(L30/'VI.1'!D32)*10000</f>
        <v>0.8218527354957375</v>
      </c>
      <c r="N30" s="147"/>
      <c r="O30" s="83"/>
      <c r="P30" s="83"/>
    </row>
    <row r="31" spans="1:16" s="4" customFormat="1" ht="12.75">
      <c r="A31" s="142"/>
      <c r="B31" s="150" t="s">
        <v>31</v>
      </c>
      <c r="C31" s="149">
        <v>133</v>
      </c>
      <c r="D31" s="311">
        <f>(C31/'VI.1'!D33)*1000</f>
        <v>0.9399094012141086</v>
      </c>
      <c r="E31" s="311"/>
      <c r="F31" s="227">
        <v>103</v>
      </c>
      <c r="G31" s="311">
        <f>(F31/'VI.1'!D33)*1000</f>
        <v>0.7278997618425052</v>
      </c>
      <c r="H31" s="311"/>
      <c r="I31" s="227">
        <v>12</v>
      </c>
      <c r="J31" s="311">
        <f>(I31/'VI.1'!D33)*1000</f>
        <v>0.08480385574864138</v>
      </c>
      <c r="K31" s="311"/>
      <c r="L31" s="227">
        <v>18</v>
      </c>
      <c r="M31" s="311">
        <f>(L31/'VI.1'!D33)*10000</f>
        <v>1.2720578362296207</v>
      </c>
      <c r="N31" s="147"/>
      <c r="O31" s="83"/>
      <c r="P31" s="83"/>
    </row>
    <row r="32" spans="1:16" s="4" customFormat="1" ht="12.75">
      <c r="A32" s="142"/>
      <c r="B32" s="150" t="s">
        <v>32</v>
      </c>
      <c r="C32" s="149">
        <v>735</v>
      </c>
      <c r="D32" s="311">
        <f>(C32/'VI.1'!D34)*1000</f>
        <v>1.6225738657436024</v>
      </c>
      <c r="E32" s="311"/>
      <c r="F32" s="227">
        <v>587</v>
      </c>
      <c r="G32" s="311">
        <f>(F32/'VI.1'!D34)*1000</f>
        <v>1.2958515091040743</v>
      </c>
      <c r="H32" s="311"/>
      <c r="I32" s="227">
        <v>121</v>
      </c>
      <c r="J32" s="311">
        <f>(I32/'VI.1'!D34)*1000</f>
        <v>0.2671176023877223</v>
      </c>
      <c r="K32" s="311"/>
      <c r="L32" s="227">
        <v>27</v>
      </c>
      <c r="M32" s="311">
        <f>(L32/'VI.1'!D34)*10000</f>
        <v>0.596047542518058</v>
      </c>
      <c r="N32" s="147"/>
      <c r="O32" s="83"/>
      <c r="P32" s="83"/>
    </row>
    <row r="33" spans="1:16" s="4" customFormat="1" ht="12.75">
      <c r="A33" s="142"/>
      <c r="B33" s="150" t="s">
        <v>33</v>
      </c>
      <c r="C33" s="149">
        <v>275</v>
      </c>
      <c r="D33" s="311">
        <f>(C33/'VI.1'!D35)*1000</f>
        <v>0.7507958435942098</v>
      </c>
      <c r="E33" s="311"/>
      <c r="F33" s="227">
        <v>235</v>
      </c>
      <c r="G33" s="311">
        <f>(F33/'VI.1'!D35)*1000</f>
        <v>0.641589175435052</v>
      </c>
      <c r="H33" s="311"/>
      <c r="I33" s="227">
        <v>15</v>
      </c>
      <c r="J33" s="311">
        <f>(I33/'VI.1'!D35)*1000</f>
        <v>0.04095250055968418</v>
      </c>
      <c r="K33" s="311"/>
      <c r="L33" s="227">
        <v>25</v>
      </c>
      <c r="M33" s="311">
        <f>(L33/'VI.1'!D35)*10000</f>
        <v>0.6825416759947363</v>
      </c>
      <c r="N33" s="147"/>
      <c r="O33" s="83"/>
      <c r="P33" s="83"/>
    </row>
    <row r="34" spans="1:16" s="4" customFormat="1" ht="12.75">
      <c r="A34" s="142"/>
      <c r="B34" s="150" t="s">
        <v>34</v>
      </c>
      <c r="C34" s="149">
        <v>253</v>
      </c>
      <c r="D34" s="311">
        <f>(C34/'VI.1'!D36)*1000</f>
        <v>0.9357720119098256</v>
      </c>
      <c r="E34" s="311"/>
      <c r="F34" s="227">
        <v>224</v>
      </c>
      <c r="G34" s="311">
        <f>(F34/'VI.1'!D36)*1000</f>
        <v>0.8285096073826124</v>
      </c>
      <c r="H34" s="311"/>
      <c r="I34" s="227">
        <v>28</v>
      </c>
      <c r="J34" s="311">
        <f>(I34/'VI.1'!D36)*1000</f>
        <v>0.10356370092282655</v>
      </c>
      <c r="K34" s="311"/>
      <c r="L34" s="227">
        <v>1</v>
      </c>
      <c r="M34" s="311">
        <f>(L34/'VI.1'!D36)*10000</f>
        <v>0.03698703604386662</v>
      </c>
      <c r="N34" s="147"/>
      <c r="O34" s="83"/>
      <c r="P34" s="83"/>
    </row>
    <row r="35" spans="1:16" s="4" customFormat="1" ht="12.75">
      <c r="A35" s="142"/>
      <c r="B35" s="150" t="s">
        <v>35</v>
      </c>
      <c r="C35" s="149">
        <v>617</v>
      </c>
      <c r="D35" s="311">
        <f>(C35/'VI.1'!D37)*1000</f>
        <v>1.987892222089768</v>
      </c>
      <c r="E35" s="311"/>
      <c r="F35" s="227">
        <v>396</v>
      </c>
      <c r="G35" s="311">
        <f>(F35/'VI.1'!D37)*1000</f>
        <v>1.2758595136913258</v>
      </c>
      <c r="H35" s="311"/>
      <c r="I35" s="227">
        <v>60</v>
      </c>
      <c r="J35" s="311">
        <f>(I35/'VI.1'!D37)*1000</f>
        <v>0.19331204752898876</v>
      </c>
      <c r="K35" s="311"/>
      <c r="L35" s="227">
        <v>161</v>
      </c>
      <c r="M35" s="311">
        <f>(L35/'VI.1'!D37)*10000</f>
        <v>5.187206608694532</v>
      </c>
      <c r="N35" s="147"/>
      <c r="O35" s="83"/>
      <c r="P35" s="83"/>
    </row>
    <row r="36" spans="1:16" s="4" customFormat="1" ht="12.75">
      <c r="A36" s="142"/>
      <c r="B36" s="150" t="s">
        <v>36</v>
      </c>
      <c r="C36" s="149">
        <v>1015</v>
      </c>
      <c r="D36" s="311">
        <f>(C36/'VI.1'!D38)*1000</f>
        <v>2.5537032471028676</v>
      </c>
      <c r="E36" s="311"/>
      <c r="F36" s="227">
        <v>850</v>
      </c>
      <c r="G36" s="311">
        <f>(F36/'VI.1'!D38)*1000</f>
        <v>2.1385692217117613</v>
      </c>
      <c r="H36" s="311"/>
      <c r="I36" s="227">
        <v>130</v>
      </c>
      <c r="J36" s="311">
        <f>(I36/'VI.1'!D38)*1000</f>
        <v>0.327075292732387</v>
      </c>
      <c r="K36" s="311"/>
      <c r="L36" s="227">
        <v>35</v>
      </c>
      <c r="M36" s="311">
        <f>(L36/'VI.1'!D38)*10000</f>
        <v>0.8805873265871957</v>
      </c>
      <c r="N36" s="147"/>
      <c r="O36" s="83"/>
      <c r="P36" s="83"/>
    </row>
    <row r="37" spans="1:16" s="4" customFormat="1" ht="12.75">
      <c r="A37" s="142"/>
      <c r="B37" s="150" t="s">
        <v>37</v>
      </c>
      <c r="C37" s="149">
        <v>1034</v>
      </c>
      <c r="D37" s="311">
        <f>(C37/'VI.1'!D39)*1000</f>
        <v>2.2618149205411733</v>
      </c>
      <c r="E37" s="311"/>
      <c r="F37" s="227">
        <v>828</v>
      </c>
      <c r="G37" s="311">
        <f>(F37/'VI.1'!D39)*1000</f>
        <v>1.8112018899497981</v>
      </c>
      <c r="H37" s="311"/>
      <c r="I37" s="227">
        <v>144</v>
      </c>
      <c r="J37" s="311">
        <f>(I37/'VI.1'!D39)*1000</f>
        <v>0.31499163303474753</v>
      </c>
      <c r="K37" s="311"/>
      <c r="L37" s="227">
        <v>62</v>
      </c>
      <c r="M37" s="311">
        <f>(L37/'VI.1'!D39)*10000</f>
        <v>1.3562139755662739</v>
      </c>
      <c r="N37" s="147"/>
      <c r="O37" s="83"/>
      <c r="P37" s="83"/>
    </row>
    <row r="38" spans="1:16" s="4" customFormat="1" ht="12.75">
      <c r="A38" s="142"/>
      <c r="B38" s="150" t="s">
        <v>38</v>
      </c>
      <c r="C38" s="149">
        <v>144</v>
      </c>
      <c r="D38" s="311">
        <f>(C38/'VI.1'!D40)*1000</f>
        <v>0.8670207001192154</v>
      </c>
      <c r="E38" s="311"/>
      <c r="F38" s="227">
        <v>106</v>
      </c>
      <c r="G38" s="311">
        <f>(F38/'VI.1'!D40)*1000</f>
        <v>0.6382235709210891</v>
      </c>
      <c r="H38" s="311"/>
      <c r="I38" s="227">
        <v>31</v>
      </c>
      <c r="J38" s="311">
        <f>(I38/'VI.1'!D40)*1000</f>
        <v>0.18665028960899774</v>
      </c>
      <c r="K38" s="311"/>
      <c r="L38" s="227">
        <v>7</v>
      </c>
      <c r="M38" s="311">
        <f>(L38/'VI.1'!D40)*10000</f>
        <v>0.42146839589128526</v>
      </c>
      <c r="N38" s="147"/>
      <c r="O38" s="83"/>
      <c r="P38" s="83"/>
    </row>
    <row r="39" spans="1:16" s="4" customFormat="1" ht="12.75">
      <c r="A39" s="142"/>
      <c r="B39" s="150" t="s">
        <v>39</v>
      </c>
      <c r="C39" s="149">
        <v>750</v>
      </c>
      <c r="D39" s="311">
        <f>(C39/'VI.1'!D41)*1000</f>
        <v>1.3475248663255333</v>
      </c>
      <c r="E39" s="311"/>
      <c r="F39" s="227">
        <v>653</v>
      </c>
      <c r="G39" s="311">
        <f>(F39/'VI.1'!D41)*1000</f>
        <v>1.1732449836140977</v>
      </c>
      <c r="H39" s="311"/>
      <c r="I39" s="227">
        <v>77</v>
      </c>
      <c r="J39" s="311">
        <f>(I39/'VI.1'!D41)*1000</f>
        <v>0.1383458862760881</v>
      </c>
      <c r="K39" s="311"/>
      <c r="L39" s="227">
        <v>20</v>
      </c>
      <c r="M39" s="311">
        <f>(L39/'VI.1'!D41)*10000</f>
        <v>0.35933996435347554</v>
      </c>
      <c r="N39" s="147"/>
      <c r="O39" s="83"/>
      <c r="P39" s="83"/>
    </row>
    <row r="40" spans="1:16" s="4" customFormat="1" ht="12.75">
      <c r="A40" s="142"/>
      <c r="B40" s="150" t="s">
        <v>40</v>
      </c>
      <c r="C40" s="149">
        <v>129</v>
      </c>
      <c r="D40" s="311">
        <f>(C40/'VI.1'!D42)*1000</f>
        <v>1.2414947982330353</v>
      </c>
      <c r="E40" s="311"/>
      <c r="F40" s="227">
        <v>81</v>
      </c>
      <c r="G40" s="311">
        <f>(F40/'VI.1'!D42)*1000</f>
        <v>0.7795432454021385</v>
      </c>
      <c r="H40" s="311"/>
      <c r="I40" s="227">
        <v>9</v>
      </c>
      <c r="J40" s="311">
        <f>(I40/'VI.1'!D42)*1000</f>
        <v>0.08661591615579317</v>
      </c>
      <c r="K40" s="311"/>
      <c r="L40" s="227">
        <v>39</v>
      </c>
      <c r="M40" s="311">
        <f>(L40/'VI.1'!D42)*10000</f>
        <v>3.7533563667510372</v>
      </c>
      <c r="N40" s="147"/>
      <c r="O40" s="83"/>
      <c r="P40" s="83"/>
    </row>
    <row r="41" spans="1:16" s="4" customFormat="1" ht="12.75">
      <c r="A41" s="142"/>
      <c r="B41" s="150" t="s">
        <v>41</v>
      </c>
      <c r="C41" s="149">
        <v>500</v>
      </c>
      <c r="D41" s="311">
        <f>(C41/'VI.1'!D43)*1000</f>
        <v>1.4414497525030774</v>
      </c>
      <c r="E41" s="311"/>
      <c r="F41" s="227">
        <v>412</v>
      </c>
      <c r="G41" s="311">
        <f>(F41/'VI.1'!D43)*1000</f>
        <v>1.1877545960625358</v>
      </c>
      <c r="H41" s="311"/>
      <c r="I41" s="227">
        <v>49</v>
      </c>
      <c r="J41" s="311">
        <f>(I41/'VI.1'!D43)*1000</f>
        <v>0.14126207574530159</v>
      </c>
      <c r="K41" s="311"/>
      <c r="L41" s="227">
        <v>39</v>
      </c>
      <c r="M41" s="311">
        <f>(L41/'VI.1'!D43)*10000</f>
        <v>1.1243308069524005</v>
      </c>
      <c r="N41" s="147"/>
      <c r="O41" s="83"/>
      <c r="P41" s="83"/>
    </row>
    <row r="42" spans="1:16" s="4" customFormat="1" ht="12.75">
      <c r="A42" s="142"/>
      <c r="B42" s="150" t="s">
        <v>42</v>
      </c>
      <c r="C42" s="149">
        <v>459</v>
      </c>
      <c r="D42" s="311">
        <f>(C42/'VI.1'!D44)*1000</f>
        <v>1.903655931816768</v>
      </c>
      <c r="E42" s="311"/>
      <c r="F42" s="227">
        <v>339</v>
      </c>
      <c r="G42" s="311">
        <f>(F42/'VI.1'!D44)*1000</f>
        <v>1.4059681065051948</v>
      </c>
      <c r="H42" s="311"/>
      <c r="I42" s="227">
        <v>46</v>
      </c>
      <c r="J42" s="311">
        <f>(I42/'VI.1'!D44)*1000</f>
        <v>0.1907803330361031</v>
      </c>
      <c r="K42" s="311"/>
      <c r="L42" s="227">
        <v>74</v>
      </c>
      <c r="M42" s="311">
        <f>(L42/'VI.1'!D44)*10000</f>
        <v>3.069074922754702</v>
      </c>
      <c r="N42" s="147"/>
      <c r="O42" s="83"/>
      <c r="P42" s="83"/>
    </row>
    <row r="43" spans="1:16" s="4" customFormat="1" ht="12.75">
      <c r="A43" s="142"/>
      <c r="B43" s="150" t="s">
        <v>43</v>
      </c>
      <c r="C43" s="149">
        <v>285</v>
      </c>
      <c r="D43" s="311">
        <f>(C43/'VI.1'!D45)*1000</f>
        <v>1.0469780906058512</v>
      </c>
      <c r="E43" s="311"/>
      <c r="F43" s="227">
        <v>239</v>
      </c>
      <c r="G43" s="311">
        <f>(F43/'VI.1'!D45)*1000</f>
        <v>0.8779921531747314</v>
      </c>
      <c r="H43" s="311"/>
      <c r="I43" s="227">
        <v>44</v>
      </c>
      <c r="J43" s="311">
        <f>(I43/'VI.1'!D45)*1000</f>
        <v>0.1616387227602016</v>
      </c>
      <c r="K43" s="311"/>
      <c r="L43" s="227">
        <v>2</v>
      </c>
      <c r="M43" s="311">
        <f>(L43/'VI.1'!D45)*10000</f>
        <v>0.07347214670918255</v>
      </c>
      <c r="N43" s="147"/>
      <c r="O43" s="83"/>
      <c r="P43" s="83"/>
    </row>
    <row r="44" spans="1:16" s="4" customFormat="1" ht="13.5" thickBot="1">
      <c r="A44" s="479"/>
      <c r="B44" s="480" t="s">
        <v>44</v>
      </c>
      <c r="C44" s="487">
        <v>867</v>
      </c>
      <c r="D44" s="484">
        <f>(C44/'VI.1'!D46)*1000</f>
        <v>6.314133609106335</v>
      </c>
      <c r="E44" s="484"/>
      <c r="F44" s="488">
        <v>150</v>
      </c>
      <c r="G44" s="484">
        <f>(F44/'VI.1'!D46)*1000</f>
        <v>1.092410659014937</v>
      </c>
      <c r="H44" s="484"/>
      <c r="I44" s="488">
        <v>16</v>
      </c>
      <c r="J44" s="484">
        <f>(I44/'VI.1'!D46)*1000</f>
        <v>0.11652380362825994</v>
      </c>
      <c r="K44" s="484"/>
      <c r="L44" s="488">
        <v>701</v>
      </c>
      <c r="M44" s="484">
        <f>(L44/'VI.1'!D46)*10000</f>
        <v>51.05199146463138</v>
      </c>
      <c r="N44" s="147"/>
      <c r="O44" s="83"/>
      <c r="P44" s="83"/>
    </row>
    <row r="45" spans="1:16" s="4" customFormat="1" ht="12.75">
      <c r="A45" s="708" t="s">
        <v>267</v>
      </c>
      <c r="B45" s="708"/>
      <c r="C45" s="708"/>
      <c r="D45" s="708"/>
      <c r="E45" s="708"/>
      <c r="F45" s="708"/>
      <c r="G45" s="708"/>
      <c r="H45" s="708"/>
      <c r="I45" s="708"/>
      <c r="J45" s="708"/>
      <c r="K45" s="708"/>
      <c r="L45" s="708"/>
      <c r="M45" s="708"/>
      <c r="N45" s="183"/>
      <c r="O45" s="83"/>
      <c r="P45" s="83"/>
    </row>
    <row r="46" spans="1:16" s="4" customFormat="1" ht="12.75">
      <c r="A46" s="697" t="s">
        <v>536</v>
      </c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396"/>
      <c r="O46" s="83"/>
      <c r="P46" s="83"/>
    </row>
    <row r="47" spans="1:16" s="4" customFormat="1" ht="12.75">
      <c r="A47" s="141"/>
      <c r="B47" s="138"/>
      <c r="C47" s="138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38"/>
      <c r="O47" s="83"/>
      <c r="P47" s="83"/>
    </row>
    <row r="48" spans="3:16" s="4" customFormat="1" ht="17.25" customHeight="1">
      <c r="C48" s="82"/>
      <c r="D48" s="408"/>
      <c r="E48" s="408"/>
      <c r="F48" s="408"/>
      <c r="G48" s="408"/>
      <c r="H48" s="408"/>
      <c r="I48" s="408"/>
      <c r="J48" s="408"/>
      <c r="K48" s="408"/>
      <c r="L48" s="408"/>
      <c r="M48" s="408"/>
      <c r="N48" s="82"/>
      <c r="O48" s="83"/>
      <c r="P48" s="83"/>
    </row>
    <row r="49" spans="3:16" s="4" customFormat="1" ht="12.75">
      <c r="C49" s="8"/>
      <c r="D49" s="399"/>
      <c r="E49" s="399"/>
      <c r="F49" s="409"/>
      <c r="G49" s="399"/>
      <c r="H49" s="399"/>
      <c r="I49" s="409"/>
      <c r="J49" s="399"/>
      <c r="K49" s="399"/>
      <c r="L49" s="409"/>
      <c r="M49" s="399"/>
      <c r="O49" s="83"/>
      <c r="P49" s="83"/>
    </row>
    <row r="50" spans="4:16" s="4" customFormat="1" ht="12.75">
      <c r="D50" s="399"/>
      <c r="E50" s="399"/>
      <c r="F50" s="399"/>
      <c r="G50" s="399"/>
      <c r="H50" s="399"/>
      <c r="I50" s="399"/>
      <c r="J50" s="399"/>
      <c r="K50" s="399"/>
      <c r="L50" s="399"/>
      <c r="M50" s="399"/>
      <c r="O50" s="83"/>
      <c r="P50" s="83"/>
    </row>
    <row r="51" spans="4:16" s="4" customFormat="1" ht="12.75"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O51" s="83"/>
      <c r="P51" s="83"/>
    </row>
    <row r="52" spans="4:16" s="4" customFormat="1" ht="12.75"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O52" s="83"/>
      <c r="P52" s="83"/>
    </row>
    <row r="53" spans="4:16" s="4" customFormat="1" ht="12.75"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O53" s="83"/>
      <c r="P53" s="83"/>
    </row>
    <row r="54" spans="4:16" s="4" customFormat="1" ht="12.75"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O54" s="83"/>
      <c r="P54" s="83"/>
    </row>
    <row r="55" spans="4:16" s="4" customFormat="1" ht="12.75"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O55" s="83"/>
      <c r="P55" s="83"/>
    </row>
    <row r="56" spans="4:16" s="4" customFormat="1" ht="12.75"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O56" s="83"/>
      <c r="P56" s="83"/>
    </row>
    <row r="57" spans="4:16" s="4" customFormat="1" ht="12.75"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O57" s="83"/>
      <c r="P57" s="83"/>
    </row>
    <row r="58" spans="4:16" s="4" customFormat="1" ht="12.75"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O58" s="83"/>
      <c r="P58" s="83"/>
    </row>
    <row r="59" spans="4:16" s="4" customFormat="1" ht="12.75"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O59" s="83"/>
      <c r="P59" s="83"/>
    </row>
    <row r="60" spans="4:16" s="4" customFormat="1" ht="12.75"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O60" s="83"/>
      <c r="P60" s="83"/>
    </row>
    <row r="61" spans="4:16" s="4" customFormat="1" ht="12.75"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O61" s="83"/>
      <c r="P61" s="83"/>
    </row>
    <row r="62" spans="4:16" s="4" customFormat="1" ht="12.75">
      <c r="D62" s="399"/>
      <c r="E62" s="399"/>
      <c r="F62" s="399"/>
      <c r="G62" s="399"/>
      <c r="H62" s="399"/>
      <c r="I62" s="399"/>
      <c r="J62" s="399"/>
      <c r="K62" s="399"/>
      <c r="L62" s="399"/>
      <c r="M62" s="399"/>
      <c r="O62" s="83"/>
      <c r="P62" s="83"/>
    </row>
    <row r="63" spans="4:16" s="4" customFormat="1" ht="12.75"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O63" s="83"/>
      <c r="P63" s="83"/>
    </row>
    <row r="64" spans="4:16" s="4" customFormat="1" ht="12.75">
      <c r="D64" s="399"/>
      <c r="E64" s="399"/>
      <c r="F64" s="399"/>
      <c r="G64" s="399"/>
      <c r="H64" s="399"/>
      <c r="I64" s="399"/>
      <c r="J64" s="399"/>
      <c r="K64" s="399"/>
      <c r="L64" s="399"/>
      <c r="M64" s="399"/>
      <c r="O64" s="83"/>
      <c r="P64" s="83"/>
    </row>
    <row r="65" spans="4:16" s="4" customFormat="1" ht="12.75">
      <c r="D65" s="399"/>
      <c r="E65" s="399"/>
      <c r="F65" s="399"/>
      <c r="G65" s="399"/>
      <c r="H65" s="399"/>
      <c r="I65" s="399"/>
      <c r="J65" s="399"/>
      <c r="K65" s="399"/>
      <c r="L65" s="399"/>
      <c r="M65" s="399"/>
      <c r="O65" s="83"/>
      <c r="P65" s="83"/>
    </row>
    <row r="66" spans="4:16" s="4" customFormat="1" ht="12.75"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O66" s="83"/>
      <c r="P66" s="83"/>
    </row>
    <row r="67" spans="4:16" s="4" customFormat="1" ht="12.75">
      <c r="D67" s="399"/>
      <c r="E67" s="399"/>
      <c r="F67" s="399"/>
      <c r="G67" s="399"/>
      <c r="H67" s="399"/>
      <c r="I67" s="399"/>
      <c r="J67" s="399"/>
      <c r="K67" s="399"/>
      <c r="L67" s="399"/>
      <c r="M67" s="399"/>
      <c r="O67" s="83"/>
      <c r="P67" s="83"/>
    </row>
    <row r="68" spans="4:16" s="4" customFormat="1" ht="12.75">
      <c r="D68" s="399"/>
      <c r="E68" s="399"/>
      <c r="F68" s="399"/>
      <c r="G68" s="399"/>
      <c r="H68" s="399"/>
      <c r="I68" s="399"/>
      <c r="J68" s="399"/>
      <c r="K68" s="399"/>
      <c r="L68" s="399"/>
      <c r="M68" s="399"/>
      <c r="O68" s="83"/>
      <c r="P68" s="83"/>
    </row>
    <row r="69" spans="4:16" s="4" customFormat="1" ht="12.75">
      <c r="D69" s="399"/>
      <c r="E69" s="399"/>
      <c r="F69" s="399"/>
      <c r="G69" s="399"/>
      <c r="H69" s="399"/>
      <c r="I69" s="399"/>
      <c r="J69" s="399"/>
      <c r="K69" s="399"/>
      <c r="L69" s="399"/>
      <c r="M69" s="399"/>
      <c r="O69" s="83"/>
      <c r="P69" s="83"/>
    </row>
    <row r="70" spans="4:16" s="4" customFormat="1" ht="12.75">
      <c r="D70" s="399"/>
      <c r="E70" s="399"/>
      <c r="F70" s="399"/>
      <c r="G70" s="399"/>
      <c r="H70" s="399"/>
      <c r="I70" s="399"/>
      <c r="J70" s="399"/>
      <c r="K70" s="399"/>
      <c r="L70" s="399"/>
      <c r="M70" s="399"/>
      <c r="O70" s="83"/>
      <c r="P70" s="83"/>
    </row>
    <row r="71" spans="4:16" s="4" customFormat="1" ht="12.75">
      <c r="D71" s="399"/>
      <c r="E71" s="399"/>
      <c r="F71" s="399"/>
      <c r="G71" s="399"/>
      <c r="H71" s="399"/>
      <c r="I71" s="399"/>
      <c r="J71" s="399"/>
      <c r="K71" s="399"/>
      <c r="L71" s="399"/>
      <c r="M71" s="399"/>
      <c r="O71" s="83"/>
      <c r="P71" s="83"/>
    </row>
    <row r="72" spans="4:16" s="4" customFormat="1" ht="12.75">
      <c r="D72" s="399"/>
      <c r="E72" s="399"/>
      <c r="F72" s="399"/>
      <c r="G72" s="399"/>
      <c r="H72" s="399"/>
      <c r="I72" s="399"/>
      <c r="J72" s="399"/>
      <c r="K72" s="399"/>
      <c r="L72" s="399"/>
      <c r="M72" s="399"/>
      <c r="O72" s="83"/>
      <c r="P72" s="83"/>
    </row>
    <row r="73" spans="4:16" s="4" customFormat="1" ht="12.75"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O73" s="83"/>
      <c r="P73" s="83"/>
    </row>
    <row r="74" spans="4:16" s="4" customFormat="1" ht="12.75"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O74" s="83"/>
      <c r="P74" s="83"/>
    </row>
    <row r="75" spans="4:16" s="4" customFormat="1" ht="12.75"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O75" s="83"/>
      <c r="P75" s="83"/>
    </row>
    <row r="76" spans="4:16" s="4" customFormat="1" ht="12.75"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O76" s="83"/>
      <c r="P76" s="83"/>
    </row>
    <row r="77" spans="4:16" s="4" customFormat="1" ht="12.75"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O77" s="83"/>
      <c r="P77" s="83"/>
    </row>
    <row r="78" spans="4:16" s="4" customFormat="1" ht="12.75"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O78" s="83"/>
      <c r="P78" s="83"/>
    </row>
    <row r="79" spans="4:16" s="4" customFormat="1" ht="12.75"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O79" s="83"/>
      <c r="P79" s="83"/>
    </row>
    <row r="80" spans="4:16" s="4" customFormat="1" ht="12.75"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O80" s="83"/>
      <c r="P80" s="83"/>
    </row>
    <row r="81" spans="4:16" s="4" customFormat="1" ht="12.75">
      <c r="D81" s="399"/>
      <c r="E81" s="399"/>
      <c r="F81" s="399"/>
      <c r="G81" s="399"/>
      <c r="H81" s="399"/>
      <c r="I81" s="399"/>
      <c r="J81" s="399"/>
      <c r="K81" s="399"/>
      <c r="L81" s="399"/>
      <c r="M81" s="399"/>
      <c r="O81" s="83"/>
      <c r="P81" s="83"/>
    </row>
    <row r="82" spans="4:16" s="4" customFormat="1" ht="12.75">
      <c r="D82" s="399"/>
      <c r="E82" s="399"/>
      <c r="F82" s="399"/>
      <c r="G82" s="399"/>
      <c r="H82" s="399"/>
      <c r="I82" s="399"/>
      <c r="J82" s="399"/>
      <c r="K82" s="399"/>
      <c r="L82" s="399"/>
      <c r="M82" s="399"/>
      <c r="O82" s="83"/>
      <c r="P82" s="83"/>
    </row>
    <row r="83" spans="4:16" s="4" customFormat="1" ht="12.75">
      <c r="D83" s="399"/>
      <c r="E83" s="399"/>
      <c r="F83" s="399"/>
      <c r="G83" s="399"/>
      <c r="H83" s="399"/>
      <c r="I83" s="399"/>
      <c r="J83" s="399"/>
      <c r="K83" s="399"/>
      <c r="L83" s="399"/>
      <c r="M83" s="399"/>
      <c r="O83" s="83"/>
      <c r="P83" s="83"/>
    </row>
    <row r="84" spans="4:16" s="4" customFormat="1" ht="12.75">
      <c r="D84" s="399"/>
      <c r="E84" s="399"/>
      <c r="F84" s="399"/>
      <c r="G84" s="399"/>
      <c r="H84" s="399"/>
      <c r="I84" s="399"/>
      <c r="J84" s="399"/>
      <c r="K84" s="399"/>
      <c r="L84" s="399"/>
      <c r="M84" s="399"/>
      <c r="O84" s="83"/>
      <c r="P84" s="83"/>
    </row>
    <row r="85" spans="4:16" s="4" customFormat="1" ht="12.75">
      <c r="D85" s="399"/>
      <c r="E85" s="399"/>
      <c r="F85" s="399"/>
      <c r="G85" s="399"/>
      <c r="H85" s="399"/>
      <c r="I85" s="399"/>
      <c r="J85" s="399"/>
      <c r="K85" s="399"/>
      <c r="L85" s="399"/>
      <c r="M85" s="399"/>
      <c r="O85" s="83"/>
      <c r="P85" s="83"/>
    </row>
    <row r="86" spans="4:16" s="4" customFormat="1" ht="12.75"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O86" s="83"/>
      <c r="P86" s="83"/>
    </row>
    <row r="87" spans="4:16" s="4" customFormat="1" ht="12.75">
      <c r="D87" s="399"/>
      <c r="E87" s="399"/>
      <c r="F87" s="399"/>
      <c r="G87" s="399"/>
      <c r="H87" s="399"/>
      <c r="I87" s="399"/>
      <c r="J87" s="399"/>
      <c r="K87" s="399"/>
      <c r="L87" s="399"/>
      <c r="M87" s="399"/>
      <c r="O87" s="83"/>
      <c r="P87" s="83"/>
    </row>
    <row r="88" spans="4:16" s="4" customFormat="1" ht="12.75">
      <c r="D88" s="399"/>
      <c r="E88" s="399"/>
      <c r="F88" s="399"/>
      <c r="G88" s="399"/>
      <c r="H88" s="399"/>
      <c r="I88" s="399"/>
      <c r="J88" s="399"/>
      <c r="K88" s="399"/>
      <c r="L88" s="399"/>
      <c r="M88" s="399"/>
      <c r="O88" s="83"/>
      <c r="P88" s="83"/>
    </row>
    <row r="89" spans="4:16" s="4" customFormat="1" ht="12.75">
      <c r="D89" s="399"/>
      <c r="E89" s="399"/>
      <c r="F89" s="399"/>
      <c r="G89" s="399"/>
      <c r="H89" s="399"/>
      <c r="I89" s="399"/>
      <c r="J89" s="399"/>
      <c r="K89" s="399"/>
      <c r="L89" s="399"/>
      <c r="M89" s="399"/>
      <c r="O89" s="83"/>
      <c r="P89" s="83"/>
    </row>
    <row r="90" spans="4:16" s="4" customFormat="1" ht="12.75">
      <c r="D90" s="399"/>
      <c r="E90" s="399"/>
      <c r="F90" s="399"/>
      <c r="G90" s="399"/>
      <c r="H90" s="399"/>
      <c r="I90" s="399"/>
      <c r="J90" s="399"/>
      <c r="K90" s="399"/>
      <c r="L90" s="399"/>
      <c r="M90" s="399"/>
      <c r="O90" s="83"/>
      <c r="P90" s="83"/>
    </row>
    <row r="91" spans="4:16" s="4" customFormat="1" ht="12.75">
      <c r="D91" s="399"/>
      <c r="E91" s="399"/>
      <c r="F91" s="399"/>
      <c r="G91" s="399"/>
      <c r="H91" s="399"/>
      <c r="I91" s="399"/>
      <c r="J91" s="399"/>
      <c r="K91" s="399"/>
      <c r="L91" s="399"/>
      <c r="M91" s="399"/>
      <c r="O91" s="83"/>
      <c r="P91" s="83"/>
    </row>
    <row r="92" spans="4:16" s="4" customFormat="1" ht="12.75">
      <c r="D92" s="399"/>
      <c r="E92" s="399"/>
      <c r="F92" s="399"/>
      <c r="G92" s="399"/>
      <c r="H92" s="399"/>
      <c r="I92" s="399"/>
      <c r="J92" s="399"/>
      <c r="K92" s="399"/>
      <c r="L92" s="399"/>
      <c r="M92" s="399"/>
      <c r="O92" s="83"/>
      <c r="P92" s="83"/>
    </row>
    <row r="93" spans="4:16" s="4" customFormat="1" ht="12.75">
      <c r="D93" s="399"/>
      <c r="E93" s="399"/>
      <c r="F93" s="399"/>
      <c r="G93" s="399"/>
      <c r="H93" s="399"/>
      <c r="I93" s="399"/>
      <c r="J93" s="399"/>
      <c r="K93" s="399"/>
      <c r="L93" s="399"/>
      <c r="M93" s="399"/>
      <c r="O93" s="83"/>
      <c r="P93" s="83"/>
    </row>
    <row r="94" spans="4:16" s="4" customFormat="1" ht="12.75">
      <c r="D94" s="399"/>
      <c r="E94" s="399"/>
      <c r="F94" s="399"/>
      <c r="G94" s="399"/>
      <c r="H94" s="399"/>
      <c r="I94" s="399"/>
      <c r="J94" s="399"/>
      <c r="K94" s="399"/>
      <c r="L94" s="399"/>
      <c r="M94" s="399"/>
      <c r="O94" s="83"/>
      <c r="P94" s="83"/>
    </row>
    <row r="95" spans="4:16" s="4" customFormat="1" ht="12.75">
      <c r="D95" s="399"/>
      <c r="E95" s="399"/>
      <c r="F95" s="399"/>
      <c r="G95" s="399"/>
      <c r="H95" s="399"/>
      <c r="I95" s="399"/>
      <c r="J95" s="399"/>
      <c r="K95" s="399"/>
      <c r="L95" s="399"/>
      <c r="M95" s="399"/>
      <c r="O95" s="83"/>
      <c r="P95" s="83"/>
    </row>
    <row r="96" spans="4:16" s="4" customFormat="1" ht="12.75">
      <c r="D96" s="399"/>
      <c r="E96" s="399"/>
      <c r="F96" s="399"/>
      <c r="G96" s="399"/>
      <c r="H96" s="399"/>
      <c r="I96" s="399"/>
      <c r="J96" s="399"/>
      <c r="K96" s="399"/>
      <c r="L96" s="399"/>
      <c r="M96" s="399"/>
      <c r="O96" s="83"/>
      <c r="P96" s="83"/>
    </row>
    <row r="97" spans="4:16" s="4" customFormat="1" ht="12.75">
      <c r="D97" s="399"/>
      <c r="E97" s="399"/>
      <c r="F97" s="399"/>
      <c r="G97" s="399"/>
      <c r="H97" s="399"/>
      <c r="I97" s="399"/>
      <c r="J97" s="399"/>
      <c r="K97" s="399"/>
      <c r="L97" s="399"/>
      <c r="M97" s="399"/>
      <c r="O97" s="83"/>
      <c r="P97" s="83"/>
    </row>
    <row r="98" spans="4:16" s="4" customFormat="1" ht="12.75">
      <c r="D98" s="399"/>
      <c r="E98" s="399"/>
      <c r="F98" s="399"/>
      <c r="G98" s="399"/>
      <c r="H98" s="399"/>
      <c r="I98" s="399"/>
      <c r="J98" s="399"/>
      <c r="K98" s="399"/>
      <c r="L98" s="399"/>
      <c r="M98" s="399"/>
      <c r="O98" s="83"/>
      <c r="P98" s="83"/>
    </row>
    <row r="99" spans="4:16" s="4" customFormat="1" ht="12.75">
      <c r="D99" s="399"/>
      <c r="E99" s="399"/>
      <c r="F99" s="399"/>
      <c r="G99" s="399"/>
      <c r="H99" s="399"/>
      <c r="I99" s="399"/>
      <c r="J99" s="399"/>
      <c r="K99" s="399"/>
      <c r="L99" s="399"/>
      <c r="M99" s="399"/>
      <c r="O99" s="83"/>
      <c r="P99" s="83"/>
    </row>
    <row r="100" spans="4:16" s="4" customFormat="1" ht="12.75">
      <c r="D100" s="399"/>
      <c r="E100" s="399"/>
      <c r="F100" s="399"/>
      <c r="G100" s="399"/>
      <c r="H100" s="399"/>
      <c r="I100" s="399"/>
      <c r="J100" s="399"/>
      <c r="K100" s="399"/>
      <c r="L100" s="399"/>
      <c r="M100" s="399"/>
      <c r="O100" s="83"/>
      <c r="P100" s="83"/>
    </row>
    <row r="101" spans="4:16" s="4" customFormat="1" ht="12.75">
      <c r="D101" s="399"/>
      <c r="E101" s="399"/>
      <c r="F101" s="399"/>
      <c r="G101" s="399"/>
      <c r="H101" s="399"/>
      <c r="I101" s="399"/>
      <c r="J101" s="399"/>
      <c r="K101" s="399"/>
      <c r="L101" s="399"/>
      <c r="M101" s="399"/>
      <c r="O101" s="83"/>
      <c r="P101" s="83"/>
    </row>
    <row r="102" spans="4:16" s="4" customFormat="1" ht="12.75"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O102" s="83"/>
      <c r="P102" s="83"/>
    </row>
    <row r="103" spans="4:16" s="4" customFormat="1" ht="12.75">
      <c r="D103" s="399"/>
      <c r="E103" s="399"/>
      <c r="F103" s="399"/>
      <c r="G103" s="399"/>
      <c r="H103" s="399"/>
      <c r="I103" s="399"/>
      <c r="J103" s="399"/>
      <c r="K103" s="399"/>
      <c r="L103" s="399"/>
      <c r="M103" s="399"/>
      <c r="O103" s="83"/>
      <c r="P103" s="83"/>
    </row>
    <row r="104" spans="4:16" s="4" customFormat="1" ht="12.75">
      <c r="D104" s="399"/>
      <c r="E104" s="399"/>
      <c r="F104" s="399"/>
      <c r="G104" s="399"/>
      <c r="H104" s="399"/>
      <c r="I104" s="399"/>
      <c r="J104" s="399"/>
      <c r="K104" s="399"/>
      <c r="L104" s="399"/>
      <c r="M104" s="399"/>
      <c r="O104" s="83"/>
      <c r="P104" s="83"/>
    </row>
    <row r="105" spans="4:16" s="4" customFormat="1" ht="12.75">
      <c r="D105" s="399"/>
      <c r="E105" s="399"/>
      <c r="F105" s="399"/>
      <c r="G105" s="399"/>
      <c r="H105" s="399"/>
      <c r="I105" s="399"/>
      <c r="J105" s="399"/>
      <c r="K105" s="399"/>
      <c r="L105" s="399"/>
      <c r="M105" s="399"/>
      <c r="O105" s="83"/>
      <c r="P105" s="83"/>
    </row>
    <row r="106" spans="4:16" s="4" customFormat="1" ht="12.75">
      <c r="D106" s="399"/>
      <c r="E106" s="399"/>
      <c r="F106" s="399"/>
      <c r="G106" s="399"/>
      <c r="H106" s="399"/>
      <c r="I106" s="399"/>
      <c r="J106" s="399"/>
      <c r="K106" s="399"/>
      <c r="L106" s="399"/>
      <c r="M106" s="399"/>
      <c r="O106" s="83"/>
      <c r="P106" s="83"/>
    </row>
    <row r="107" spans="4:16" s="4" customFormat="1" ht="12.75">
      <c r="D107" s="399"/>
      <c r="E107" s="399"/>
      <c r="F107" s="399"/>
      <c r="G107" s="399"/>
      <c r="H107" s="399"/>
      <c r="I107" s="399"/>
      <c r="J107" s="399"/>
      <c r="K107" s="399"/>
      <c r="L107" s="399"/>
      <c r="M107" s="399"/>
      <c r="O107" s="83"/>
      <c r="P107" s="83"/>
    </row>
    <row r="108" spans="4:16" s="4" customFormat="1" ht="12.75">
      <c r="D108" s="399"/>
      <c r="E108" s="399"/>
      <c r="F108" s="399"/>
      <c r="G108" s="399"/>
      <c r="H108" s="399"/>
      <c r="I108" s="399"/>
      <c r="J108" s="399"/>
      <c r="K108" s="399"/>
      <c r="L108" s="399"/>
      <c r="M108" s="399"/>
      <c r="O108" s="83"/>
      <c r="P108" s="83"/>
    </row>
    <row r="109" spans="4:16" s="4" customFormat="1" ht="12.75">
      <c r="D109" s="399"/>
      <c r="E109" s="399"/>
      <c r="F109" s="399"/>
      <c r="G109" s="399"/>
      <c r="H109" s="399"/>
      <c r="I109" s="399"/>
      <c r="J109" s="399"/>
      <c r="K109" s="399"/>
      <c r="L109" s="399"/>
      <c r="M109" s="399"/>
      <c r="O109" s="83"/>
      <c r="P109" s="83"/>
    </row>
    <row r="110" spans="4:16" s="4" customFormat="1" ht="12.75">
      <c r="D110" s="399"/>
      <c r="E110" s="399"/>
      <c r="F110" s="399"/>
      <c r="G110" s="399"/>
      <c r="H110" s="399"/>
      <c r="I110" s="399"/>
      <c r="J110" s="399"/>
      <c r="K110" s="399"/>
      <c r="L110" s="399"/>
      <c r="M110" s="399"/>
      <c r="O110" s="83"/>
      <c r="P110" s="83"/>
    </row>
    <row r="111" spans="4:16" s="4" customFormat="1" ht="12.75">
      <c r="D111" s="399"/>
      <c r="E111" s="399"/>
      <c r="F111" s="399"/>
      <c r="G111" s="399"/>
      <c r="H111" s="399"/>
      <c r="I111" s="399"/>
      <c r="J111" s="399"/>
      <c r="K111" s="399"/>
      <c r="L111" s="399"/>
      <c r="M111" s="399"/>
      <c r="O111" s="83"/>
      <c r="P111" s="83"/>
    </row>
    <row r="112" spans="4:16" s="4" customFormat="1" ht="12.75">
      <c r="D112" s="399"/>
      <c r="E112" s="399"/>
      <c r="F112" s="399"/>
      <c r="G112" s="399"/>
      <c r="H112" s="399"/>
      <c r="I112" s="399"/>
      <c r="J112" s="399"/>
      <c r="K112" s="399"/>
      <c r="L112" s="399"/>
      <c r="M112" s="399"/>
      <c r="O112" s="83"/>
      <c r="P112" s="83"/>
    </row>
    <row r="113" spans="4:16" s="4" customFormat="1" ht="12.75"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O113" s="83"/>
      <c r="P113" s="83"/>
    </row>
    <row r="114" spans="4:16" s="4" customFormat="1" ht="12.75">
      <c r="D114" s="399"/>
      <c r="E114" s="399"/>
      <c r="F114" s="399"/>
      <c r="G114" s="399"/>
      <c r="H114" s="399"/>
      <c r="I114" s="399"/>
      <c r="J114" s="399"/>
      <c r="K114" s="399"/>
      <c r="L114" s="399"/>
      <c r="M114" s="399"/>
      <c r="O114" s="83"/>
      <c r="P114" s="83"/>
    </row>
    <row r="115" spans="4:16" s="4" customFormat="1" ht="12.75"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O115" s="83"/>
      <c r="P115" s="83"/>
    </row>
    <row r="116" spans="4:16" s="4" customFormat="1" ht="12.75"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O116" s="83"/>
      <c r="P116" s="83"/>
    </row>
    <row r="117" spans="4:16" s="4" customFormat="1" ht="12.75">
      <c r="D117" s="399"/>
      <c r="E117" s="399"/>
      <c r="F117" s="399"/>
      <c r="G117" s="399"/>
      <c r="H117" s="399"/>
      <c r="I117" s="399"/>
      <c r="J117" s="399"/>
      <c r="K117" s="399"/>
      <c r="L117" s="399"/>
      <c r="M117" s="399"/>
      <c r="O117" s="83"/>
      <c r="P117" s="83"/>
    </row>
    <row r="118" spans="4:16" s="4" customFormat="1" ht="12.75">
      <c r="D118" s="399"/>
      <c r="E118" s="399"/>
      <c r="F118" s="399"/>
      <c r="G118" s="399"/>
      <c r="H118" s="399"/>
      <c r="I118" s="399"/>
      <c r="J118" s="399"/>
      <c r="K118" s="399"/>
      <c r="L118" s="399"/>
      <c r="M118" s="399"/>
      <c r="O118" s="83"/>
      <c r="P118" s="83"/>
    </row>
    <row r="119" spans="4:16" s="4" customFormat="1" ht="12.75">
      <c r="D119" s="399"/>
      <c r="E119" s="399"/>
      <c r="F119" s="399"/>
      <c r="G119" s="399"/>
      <c r="H119" s="399"/>
      <c r="I119" s="399"/>
      <c r="J119" s="399"/>
      <c r="K119" s="399"/>
      <c r="L119" s="399"/>
      <c r="M119" s="399"/>
      <c r="O119" s="83"/>
      <c r="P119" s="83"/>
    </row>
    <row r="120" spans="4:16" s="4" customFormat="1" ht="12.75">
      <c r="D120" s="399"/>
      <c r="E120" s="399"/>
      <c r="F120" s="399"/>
      <c r="G120" s="399"/>
      <c r="H120" s="399"/>
      <c r="I120" s="399"/>
      <c r="J120" s="399"/>
      <c r="K120" s="399"/>
      <c r="L120" s="399"/>
      <c r="M120" s="399"/>
      <c r="O120" s="83"/>
      <c r="P120" s="83"/>
    </row>
    <row r="121" spans="4:16" s="4" customFormat="1" ht="12.75">
      <c r="D121" s="399"/>
      <c r="E121" s="399"/>
      <c r="F121" s="399"/>
      <c r="G121" s="399"/>
      <c r="H121" s="399"/>
      <c r="I121" s="399"/>
      <c r="J121" s="399"/>
      <c r="K121" s="399"/>
      <c r="L121" s="399"/>
      <c r="M121" s="399"/>
      <c r="O121" s="83"/>
      <c r="P121" s="83"/>
    </row>
    <row r="122" spans="4:16" s="4" customFormat="1" ht="12.75">
      <c r="D122" s="399"/>
      <c r="E122" s="399"/>
      <c r="F122" s="399"/>
      <c r="G122" s="399"/>
      <c r="H122" s="399"/>
      <c r="I122" s="399"/>
      <c r="J122" s="399"/>
      <c r="K122" s="399"/>
      <c r="L122" s="399"/>
      <c r="M122" s="399"/>
      <c r="O122" s="83"/>
      <c r="P122" s="83"/>
    </row>
    <row r="123" spans="4:16" s="4" customFormat="1" ht="12.75">
      <c r="D123" s="399"/>
      <c r="E123" s="399"/>
      <c r="F123" s="399"/>
      <c r="G123" s="399"/>
      <c r="H123" s="399"/>
      <c r="I123" s="399"/>
      <c r="J123" s="399"/>
      <c r="K123" s="399"/>
      <c r="L123" s="399"/>
      <c r="M123" s="399"/>
      <c r="O123" s="83"/>
      <c r="P123" s="83"/>
    </row>
    <row r="124" spans="4:16" s="4" customFormat="1" ht="12.75">
      <c r="D124" s="399"/>
      <c r="E124" s="399"/>
      <c r="F124" s="399"/>
      <c r="G124" s="399"/>
      <c r="H124" s="399"/>
      <c r="I124" s="399"/>
      <c r="J124" s="399"/>
      <c r="K124" s="399"/>
      <c r="L124" s="399"/>
      <c r="M124" s="399"/>
      <c r="O124" s="83"/>
      <c r="P124" s="83"/>
    </row>
    <row r="125" spans="4:16" s="4" customFormat="1" ht="12.75">
      <c r="D125" s="399"/>
      <c r="E125" s="399"/>
      <c r="F125" s="399"/>
      <c r="G125" s="399"/>
      <c r="H125" s="399"/>
      <c r="I125" s="399"/>
      <c r="J125" s="399"/>
      <c r="K125" s="399"/>
      <c r="L125" s="399"/>
      <c r="M125" s="399"/>
      <c r="O125" s="83"/>
      <c r="P125" s="83"/>
    </row>
    <row r="126" spans="4:16" s="4" customFormat="1" ht="12.75">
      <c r="D126" s="399"/>
      <c r="E126" s="399"/>
      <c r="F126" s="399"/>
      <c r="G126" s="399"/>
      <c r="H126" s="399"/>
      <c r="I126" s="399"/>
      <c r="J126" s="399"/>
      <c r="K126" s="399"/>
      <c r="L126" s="399"/>
      <c r="M126" s="399"/>
      <c r="O126" s="83"/>
      <c r="P126" s="83"/>
    </row>
    <row r="127" spans="4:16" s="4" customFormat="1" ht="12.75">
      <c r="D127" s="399"/>
      <c r="E127" s="399"/>
      <c r="F127" s="399"/>
      <c r="G127" s="399"/>
      <c r="H127" s="399"/>
      <c r="I127" s="399"/>
      <c r="J127" s="399"/>
      <c r="K127" s="399"/>
      <c r="L127" s="399"/>
      <c r="M127" s="399"/>
      <c r="O127" s="83"/>
      <c r="P127" s="83"/>
    </row>
    <row r="128" spans="4:16" s="4" customFormat="1" ht="12.75">
      <c r="D128" s="399"/>
      <c r="E128" s="399"/>
      <c r="F128" s="399"/>
      <c r="G128" s="399"/>
      <c r="H128" s="399"/>
      <c r="I128" s="399"/>
      <c r="J128" s="399"/>
      <c r="K128" s="399"/>
      <c r="L128" s="399"/>
      <c r="M128" s="399"/>
      <c r="O128" s="83"/>
      <c r="P128" s="83"/>
    </row>
    <row r="129" spans="4:16" s="4" customFormat="1" ht="12.75">
      <c r="D129" s="399"/>
      <c r="E129" s="399"/>
      <c r="F129" s="399"/>
      <c r="G129" s="399"/>
      <c r="H129" s="399"/>
      <c r="I129" s="399"/>
      <c r="J129" s="399"/>
      <c r="K129" s="399"/>
      <c r="L129" s="399"/>
      <c r="M129" s="399"/>
      <c r="O129" s="83"/>
      <c r="P129" s="83"/>
    </row>
    <row r="130" spans="4:16" s="4" customFormat="1" ht="12.75">
      <c r="D130" s="399"/>
      <c r="E130" s="399"/>
      <c r="F130" s="399"/>
      <c r="G130" s="399"/>
      <c r="H130" s="399"/>
      <c r="I130" s="399"/>
      <c r="J130" s="399"/>
      <c r="K130" s="399"/>
      <c r="L130" s="399"/>
      <c r="M130" s="399"/>
      <c r="O130" s="83"/>
      <c r="P130" s="83"/>
    </row>
    <row r="131" spans="4:16" s="4" customFormat="1" ht="12.75">
      <c r="D131" s="399"/>
      <c r="E131" s="399"/>
      <c r="F131" s="399"/>
      <c r="G131" s="399"/>
      <c r="H131" s="399"/>
      <c r="I131" s="399"/>
      <c r="J131" s="399"/>
      <c r="K131" s="399"/>
      <c r="L131" s="399"/>
      <c r="M131" s="399"/>
      <c r="O131" s="83"/>
      <c r="P131" s="83"/>
    </row>
    <row r="132" spans="4:16" s="4" customFormat="1" ht="12.75">
      <c r="D132" s="399"/>
      <c r="E132" s="399"/>
      <c r="F132" s="399"/>
      <c r="G132" s="399"/>
      <c r="H132" s="399"/>
      <c r="I132" s="399"/>
      <c r="J132" s="399"/>
      <c r="K132" s="399"/>
      <c r="L132" s="399"/>
      <c r="M132" s="399"/>
      <c r="O132" s="83"/>
      <c r="P132" s="83"/>
    </row>
    <row r="133" spans="4:16" s="4" customFormat="1" ht="12.75">
      <c r="D133" s="399"/>
      <c r="E133" s="399"/>
      <c r="F133" s="399"/>
      <c r="G133" s="399"/>
      <c r="H133" s="399"/>
      <c r="I133" s="399"/>
      <c r="J133" s="399"/>
      <c r="K133" s="399"/>
      <c r="L133" s="399"/>
      <c r="M133" s="399"/>
      <c r="O133" s="83"/>
      <c r="P133" s="83"/>
    </row>
    <row r="134" spans="4:16" s="4" customFormat="1" ht="12.75">
      <c r="D134" s="399"/>
      <c r="E134" s="399"/>
      <c r="F134" s="399"/>
      <c r="G134" s="399"/>
      <c r="H134" s="399"/>
      <c r="I134" s="399"/>
      <c r="J134" s="399"/>
      <c r="K134" s="399"/>
      <c r="L134" s="399"/>
      <c r="M134" s="399"/>
      <c r="O134" s="83"/>
      <c r="P134" s="83"/>
    </row>
    <row r="135" spans="4:16" s="4" customFormat="1" ht="12.75">
      <c r="D135" s="399"/>
      <c r="E135" s="399"/>
      <c r="F135" s="399"/>
      <c r="G135" s="399"/>
      <c r="H135" s="399"/>
      <c r="I135" s="399"/>
      <c r="J135" s="399"/>
      <c r="K135" s="399"/>
      <c r="L135" s="399"/>
      <c r="M135" s="399"/>
      <c r="O135" s="83"/>
      <c r="P135" s="83"/>
    </row>
    <row r="136" spans="4:16" s="4" customFormat="1" ht="12.75">
      <c r="D136" s="399"/>
      <c r="E136" s="399"/>
      <c r="F136" s="399"/>
      <c r="G136" s="399"/>
      <c r="H136" s="399"/>
      <c r="I136" s="399"/>
      <c r="J136" s="399"/>
      <c r="K136" s="399"/>
      <c r="L136" s="399"/>
      <c r="M136" s="399"/>
      <c r="O136" s="83"/>
      <c r="P136" s="83"/>
    </row>
    <row r="137" spans="4:16" s="4" customFormat="1" ht="12.75">
      <c r="D137" s="399"/>
      <c r="E137" s="399"/>
      <c r="F137" s="399"/>
      <c r="G137" s="399"/>
      <c r="H137" s="399"/>
      <c r="I137" s="399"/>
      <c r="J137" s="399"/>
      <c r="K137" s="399"/>
      <c r="L137" s="399"/>
      <c r="M137" s="399"/>
      <c r="O137" s="83"/>
      <c r="P137" s="83"/>
    </row>
    <row r="138" spans="4:16" s="4" customFormat="1" ht="12.75">
      <c r="D138" s="399"/>
      <c r="E138" s="399"/>
      <c r="F138" s="399"/>
      <c r="G138" s="399"/>
      <c r="H138" s="399"/>
      <c r="I138" s="399"/>
      <c r="J138" s="399"/>
      <c r="K138" s="399"/>
      <c r="L138" s="399"/>
      <c r="M138" s="399"/>
      <c r="O138" s="83"/>
      <c r="P138" s="83"/>
    </row>
    <row r="139" spans="4:16" s="4" customFormat="1" ht="12.75">
      <c r="D139" s="399"/>
      <c r="E139" s="399"/>
      <c r="F139" s="399"/>
      <c r="G139" s="399"/>
      <c r="H139" s="399"/>
      <c r="I139" s="399"/>
      <c r="J139" s="399"/>
      <c r="K139" s="399"/>
      <c r="L139" s="399"/>
      <c r="M139" s="399"/>
      <c r="O139" s="83"/>
      <c r="P139" s="83"/>
    </row>
    <row r="140" spans="4:16" s="4" customFormat="1" ht="12.75">
      <c r="D140" s="399"/>
      <c r="E140" s="399"/>
      <c r="F140" s="399"/>
      <c r="G140" s="399"/>
      <c r="H140" s="399"/>
      <c r="I140" s="399"/>
      <c r="J140" s="399"/>
      <c r="K140" s="399"/>
      <c r="L140" s="399"/>
      <c r="M140" s="399"/>
      <c r="O140" s="83"/>
      <c r="P140" s="83"/>
    </row>
    <row r="141" spans="4:16" s="4" customFormat="1" ht="12.75">
      <c r="D141" s="399"/>
      <c r="E141" s="399"/>
      <c r="F141" s="399"/>
      <c r="G141" s="399"/>
      <c r="H141" s="399"/>
      <c r="I141" s="399"/>
      <c r="J141" s="399"/>
      <c r="K141" s="399"/>
      <c r="L141" s="399"/>
      <c r="M141" s="399"/>
      <c r="O141" s="83"/>
      <c r="P141" s="83"/>
    </row>
    <row r="142" spans="4:16" s="4" customFormat="1" ht="12.75">
      <c r="D142" s="399"/>
      <c r="E142" s="399"/>
      <c r="F142" s="399"/>
      <c r="G142" s="399"/>
      <c r="H142" s="399"/>
      <c r="I142" s="399"/>
      <c r="J142" s="399"/>
      <c r="K142" s="399"/>
      <c r="L142" s="399"/>
      <c r="M142" s="399"/>
      <c r="O142" s="83"/>
      <c r="P142" s="83"/>
    </row>
    <row r="143" spans="4:16" s="4" customFormat="1" ht="12.75"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O143" s="83"/>
      <c r="P143" s="83"/>
    </row>
    <row r="144" spans="4:16" s="4" customFormat="1" ht="12.75">
      <c r="D144" s="399"/>
      <c r="E144" s="399"/>
      <c r="F144" s="399"/>
      <c r="G144" s="399"/>
      <c r="H144" s="399"/>
      <c r="I144" s="399"/>
      <c r="J144" s="399"/>
      <c r="K144" s="399"/>
      <c r="L144" s="399"/>
      <c r="M144" s="399"/>
      <c r="O144" s="83"/>
      <c r="P144" s="83"/>
    </row>
    <row r="145" spans="4:16" s="4" customFormat="1" ht="12.75">
      <c r="D145" s="399"/>
      <c r="E145" s="399"/>
      <c r="F145" s="399"/>
      <c r="G145" s="399"/>
      <c r="H145" s="399"/>
      <c r="I145" s="399"/>
      <c r="J145" s="399"/>
      <c r="K145" s="399"/>
      <c r="L145" s="399"/>
      <c r="M145" s="399"/>
      <c r="O145" s="83"/>
      <c r="P145" s="83"/>
    </row>
    <row r="146" spans="4:16" s="4" customFormat="1" ht="12.75"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O146" s="83"/>
      <c r="P146" s="83"/>
    </row>
    <row r="147" spans="4:16" s="4" customFormat="1" ht="12.75">
      <c r="D147" s="399"/>
      <c r="E147" s="399"/>
      <c r="F147" s="399"/>
      <c r="G147" s="399"/>
      <c r="H147" s="399"/>
      <c r="I147" s="399"/>
      <c r="J147" s="399"/>
      <c r="K147" s="399"/>
      <c r="L147" s="399"/>
      <c r="M147" s="399"/>
      <c r="O147" s="83"/>
      <c r="P147" s="83"/>
    </row>
    <row r="148" spans="4:16" s="4" customFormat="1" ht="12.75">
      <c r="D148" s="399"/>
      <c r="E148" s="399"/>
      <c r="F148" s="399"/>
      <c r="G148" s="399"/>
      <c r="H148" s="399"/>
      <c r="I148" s="399"/>
      <c r="J148" s="399"/>
      <c r="K148" s="399"/>
      <c r="L148" s="399"/>
      <c r="M148" s="399"/>
      <c r="O148" s="83"/>
      <c r="P148" s="83"/>
    </row>
    <row r="149" spans="4:16" s="4" customFormat="1" ht="12.75">
      <c r="D149" s="399"/>
      <c r="E149" s="399"/>
      <c r="F149" s="399"/>
      <c r="G149" s="399"/>
      <c r="H149" s="399"/>
      <c r="I149" s="399"/>
      <c r="J149" s="399"/>
      <c r="K149" s="399"/>
      <c r="L149" s="399"/>
      <c r="M149" s="399"/>
      <c r="O149" s="83"/>
      <c r="P149" s="83"/>
    </row>
    <row r="150" spans="4:16" s="4" customFormat="1" ht="12.75">
      <c r="D150" s="399"/>
      <c r="E150" s="399"/>
      <c r="F150" s="399"/>
      <c r="G150" s="399"/>
      <c r="H150" s="399"/>
      <c r="I150" s="399"/>
      <c r="J150" s="399"/>
      <c r="K150" s="399"/>
      <c r="L150" s="399"/>
      <c r="M150" s="399"/>
      <c r="O150" s="83"/>
      <c r="P150" s="83"/>
    </row>
    <row r="151" spans="4:16" s="4" customFormat="1" ht="12.75">
      <c r="D151" s="399"/>
      <c r="E151" s="399"/>
      <c r="F151" s="399"/>
      <c r="G151" s="399"/>
      <c r="H151" s="399"/>
      <c r="I151" s="399"/>
      <c r="J151" s="399"/>
      <c r="K151" s="399"/>
      <c r="L151" s="399"/>
      <c r="M151" s="399"/>
      <c r="O151" s="83"/>
      <c r="P151" s="83"/>
    </row>
    <row r="152" spans="4:16" s="4" customFormat="1" ht="12.75">
      <c r="D152" s="399"/>
      <c r="E152" s="399"/>
      <c r="F152" s="399"/>
      <c r="G152" s="399"/>
      <c r="H152" s="399"/>
      <c r="I152" s="399"/>
      <c r="J152" s="399"/>
      <c r="K152" s="399"/>
      <c r="L152" s="399"/>
      <c r="M152" s="399"/>
      <c r="O152" s="83"/>
      <c r="P152" s="83"/>
    </row>
    <row r="153" spans="4:16" s="4" customFormat="1" ht="12.75">
      <c r="D153" s="399"/>
      <c r="E153" s="399"/>
      <c r="F153" s="399"/>
      <c r="G153" s="399"/>
      <c r="H153" s="399"/>
      <c r="I153" s="399"/>
      <c r="J153" s="399"/>
      <c r="K153" s="399"/>
      <c r="L153" s="399"/>
      <c r="M153" s="399"/>
      <c r="O153" s="83"/>
      <c r="P153" s="83"/>
    </row>
    <row r="154" spans="4:16" s="4" customFormat="1" ht="12.75">
      <c r="D154" s="399"/>
      <c r="E154" s="399"/>
      <c r="F154" s="399"/>
      <c r="G154" s="399"/>
      <c r="H154" s="399"/>
      <c r="I154" s="399"/>
      <c r="J154" s="399"/>
      <c r="K154" s="399"/>
      <c r="L154" s="399"/>
      <c r="M154" s="399"/>
      <c r="O154" s="83"/>
      <c r="P154" s="83"/>
    </row>
    <row r="155" spans="4:16" s="4" customFormat="1" ht="12.75">
      <c r="D155" s="399"/>
      <c r="E155" s="399"/>
      <c r="F155" s="399"/>
      <c r="G155" s="399"/>
      <c r="H155" s="399"/>
      <c r="I155" s="399"/>
      <c r="J155" s="399"/>
      <c r="K155" s="399"/>
      <c r="L155" s="399"/>
      <c r="M155" s="399"/>
      <c r="O155" s="83"/>
      <c r="P155" s="83"/>
    </row>
    <row r="156" spans="4:16" s="4" customFormat="1" ht="12.75">
      <c r="D156" s="399"/>
      <c r="E156" s="399"/>
      <c r="F156" s="399"/>
      <c r="G156" s="399"/>
      <c r="H156" s="399"/>
      <c r="I156" s="399"/>
      <c r="J156" s="399"/>
      <c r="K156" s="399"/>
      <c r="L156" s="399"/>
      <c r="M156" s="399"/>
      <c r="O156" s="83"/>
      <c r="P156" s="83"/>
    </row>
    <row r="157" spans="4:16" s="4" customFormat="1" ht="12.75">
      <c r="D157" s="399"/>
      <c r="E157" s="399"/>
      <c r="F157" s="399"/>
      <c r="G157" s="399"/>
      <c r="H157" s="399"/>
      <c r="I157" s="399"/>
      <c r="J157" s="399"/>
      <c r="K157" s="399"/>
      <c r="L157" s="399"/>
      <c r="M157" s="399"/>
      <c r="O157" s="83"/>
      <c r="P157" s="83"/>
    </row>
    <row r="158" spans="4:16" s="4" customFormat="1" ht="12.75">
      <c r="D158" s="399"/>
      <c r="E158" s="399"/>
      <c r="F158" s="399"/>
      <c r="G158" s="399"/>
      <c r="H158" s="399"/>
      <c r="I158" s="399"/>
      <c r="J158" s="399"/>
      <c r="K158" s="399"/>
      <c r="L158" s="399"/>
      <c r="M158" s="399"/>
      <c r="O158" s="83"/>
      <c r="P158" s="83"/>
    </row>
    <row r="159" spans="4:16" s="4" customFormat="1" ht="12.75">
      <c r="D159" s="399"/>
      <c r="E159" s="399"/>
      <c r="F159" s="399"/>
      <c r="G159" s="399"/>
      <c r="H159" s="399"/>
      <c r="I159" s="399"/>
      <c r="J159" s="399"/>
      <c r="K159" s="399"/>
      <c r="L159" s="399"/>
      <c r="M159" s="399"/>
      <c r="O159" s="83"/>
      <c r="P159" s="83"/>
    </row>
    <row r="160" spans="4:16" s="4" customFormat="1" ht="12.75">
      <c r="D160" s="399"/>
      <c r="E160" s="399"/>
      <c r="F160" s="399"/>
      <c r="G160" s="399"/>
      <c r="H160" s="399"/>
      <c r="I160" s="399"/>
      <c r="J160" s="399"/>
      <c r="K160" s="399"/>
      <c r="L160" s="399"/>
      <c r="M160" s="399"/>
      <c r="O160" s="83"/>
      <c r="P160" s="83"/>
    </row>
    <row r="161" spans="4:16" s="4" customFormat="1" ht="12.75">
      <c r="D161" s="399"/>
      <c r="E161" s="399"/>
      <c r="F161" s="399"/>
      <c r="G161" s="399"/>
      <c r="H161" s="399"/>
      <c r="I161" s="399"/>
      <c r="J161" s="399"/>
      <c r="K161" s="399"/>
      <c r="L161" s="399"/>
      <c r="M161" s="399"/>
      <c r="O161" s="83"/>
      <c r="P161" s="83"/>
    </row>
    <row r="162" spans="4:16" s="4" customFormat="1" ht="12.75">
      <c r="D162" s="399"/>
      <c r="E162" s="399"/>
      <c r="F162" s="399"/>
      <c r="G162" s="399"/>
      <c r="H162" s="399"/>
      <c r="I162" s="399"/>
      <c r="J162" s="399"/>
      <c r="K162" s="399"/>
      <c r="L162" s="399"/>
      <c r="M162" s="399"/>
      <c r="O162" s="83"/>
      <c r="P162" s="83"/>
    </row>
    <row r="163" spans="4:16" s="4" customFormat="1" ht="12.75">
      <c r="D163" s="399"/>
      <c r="E163" s="399"/>
      <c r="F163" s="399"/>
      <c r="G163" s="399"/>
      <c r="H163" s="399"/>
      <c r="I163" s="399"/>
      <c r="J163" s="399"/>
      <c r="K163" s="399"/>
      <c r="L163" s="399"/>
      <c r="M163" s="399"/>
      <c r="O163" s="83"/>
      <c r="P163" s="83"/>
    </row>
  </sheetData>
  <sheetProtection/>
  <mergeCells count="11">
    <mergeCell ref="A8:B8"/>
    <mergeCell ref="A45:M45"/>
    <mergeCell ref="A46:M46"/>
    <mergeCell ref="A2:M2"/>
    <mergeCell ref="A3:M3"/>
    <mergeCell ref="A5:B7"/>
    <mergeCell ref="C5:M5"/>
    <mergeCell ref="C6:D6"/>
    <mergeCell ref="F6:G6"/>
    <mergeCell ref="I6:J6"/>
    <mergeCell ref="L6:M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5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2"/>
  <sheetViews>
    <sheetView showGridLines="0" zoomScale="95" zoomScaleNormal="95" zoomScalePageLayoutView="0" workbookViewId="0" topLeftCell="A1">
      <selection activeCell="I8" sqref="I8"/>
    </sheetView>
  </sheetViews>
  <sheetFormatPr defaultColWidth="11.421875" defaultRowHeight="12.75"/>
  <cols>
    <col min="1" max="1" width="26.00390625" style="1" customWidth="1"/>
    <col min="2" max="2" width="10.7109375" style="1" customWidth="1"/>
    <col min="3" max="3" width="1.57421875" style="1" customWidth="1"/>
    <col min="4" max="5" width="8.140625" style="1" bestFit="1" customWidth="1"/>
    <col min="6" max="6" width="7.00390625" style="1" bestFit="1" customWidth="1"/>
    <col min="7" max="7" width="1.57421875" style="1" customWidth="1"/>
    <col min="8" max="8" width="7.00390625" style="1" bestFit="1" customWidth="1"/>
    <col min="9" max="9" width="6.57421875" style="1" customWidth="1"/>
    <col min="10" max="10" width="1.57421875" style="1" customWidth="1"/>
    <col min="11" max="11" width="7.00390625" style="1" bestFit="1" customWidth="1"/>
    <col min="12" max="12" width="6.7109375" style="1" customWidth="1"/>
    <col min="13" max="13" width="1.57421875" style="1" customWidth="1"/>
    <col min="14" max="14" width="6.8515625" style="1" customWidth="1"/>
    <col min="15" max="15" width="7.00390625" style="1" customWidth="1"/>
    <col min="16" max="16" width="1.57421875" style="1" customWidth="1"/>
    <col min="17" max="17" width="7.00390625" style="1" bestFit="1" customWidth="1"/>
    <col min="18" max="18" width="6.00390625" style="1" bestFit="1" customWidth="1"/>
    <col min="19" max="19" width="1.57421875" style="1" customWidth="1"/>
    <col min="20" max="20" width="6.7109375" style="1" customWidth="1"/>
    <col min="21" max="21" width="6.57421875" style="1" customWidth="1"/>
    <col min="22" max="22" width="1.57421875" style="1" customWidth="1"/>
    <col min="23" max="23" width="7.00390625" style="1" customWidth="1"/>
    <col min="24" max="24" width="6.28125" style="1" customWidth="1"/>
    <col min="25" max="25" width="1.57421875" style="1" customWidth="1"/>
    <col min="26" max="26" width="6.57421875" style="1" customWidth="1"/>
    <col min="27" max="27" width="6.00390625" style="1" customWidth="1"/>
    <col min="28" max="28" width="1.57421875" style="1" customWidth="1"/>
    <col min="29" max="30" width="6.00390625" style="1" bestFit="1" customWidth="1"/>
    <col min="31" max="31" width="1.57421875" style="1" customWidth="1"/>
    <col min="32" max="32" width="6.00390625" style="1" bestFit="1" customWidth="1"/>
    <col min="33" max="33" width="5.8515625" style="1" customWidth="1"/>
    <col min="34" max="34" width="1.57421875" style="1" customWidth="1"/>
    <col min="35" max="36" width="6.00390625" style="1" bestFit="1" customWidth="1"/>
    <col min="37" max="37" width="1.57421875" style="1" customWidth="1"/>
    <col min="38" max="38" width="6.57421875" style="1" customWidth="1"/>
    <col min="39" max="39" width="5.421875" style="1" customWidth="1"/>
    <col min="40" max="40" width="1.57421875" style="1" customWidth="1"/>
    <col min="41" max="41" width="6.57421875" style="1" customWidth="1"/>
    <col min="42" max="42" width="6.421875" style="1" customWidth="1"/>
    <col min="43" max="43" width="1.57421875" style="1" customWidth="1"/>
    <col min="44" max="44" width="5.8515625" style="1" bestFit="1" customWidth="1"/>
    <col min="45" max="45" width="5.421875" style="1" customWidth="1"/>
    <col min="46" max="46" width="1.57421875" style="1" customWidth="1"/>
    <col min="47" max="47" width="5.8515625" style="1" bestFit="1" customWidth="1"/>
    <col min="48" max="48" width="5.57421875" style="1" customWidth="1"/>
    <col min="49" max="49" width="1.57421875" style="1" customWidth="1"/>
    <col min="50" max="50" width="5.8515625" style="1" bestFit="1" customWidth="1"/>
    <col min="51" max="51" width="5.7109375" style="1" customWidth="1"/>
    <col min="52" max="52" width="1.57421875" style="1" customWidth="1"/>
    <col min="53" max="54" width="7.28125" style="1" bestFit="1" customWidth="1"/>
    <col min="55" max="55" width="1.57421875" style="1" customWidth="1"/>
    <col min="56" max="16384" width="11.421875" style="1" customWidth="1"/>
  </cols>
  <sheetData>
    <row r="1" spans="1:55" ht="12.75" customHeight="1">
      <c r="A1" s="466" t="s">
        <v>612</v>
      </c>
      <c r="BC1" s="352"/>
    </row>
    <row r="2" spans="1:55" ht="12.75" customHeight="1">
      <c r="A2" s="705" t="s">
        <v>245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/>
      <c r="AQ2" s="705"/>
      <c r="AR2" s="705"/>
      <c r="AS2" s="705"/>
      <c r="AT2" s="705"/>
      <c r="AU2" s="705"/>
      <c r="AV2" s="705"/>
      <c r="AW2" s="705"/>
      <c r="AX2" s="705"/>
      <c r="AY2" s="705"/>
      <c r="AZ2" s="705"/>
      <c r="BA2" s="705"/>
      <c r="BB2" s="705"/>
      <c r="BC2" s="705"/>
    </row>
    <row r="3" spans="1:55" ht="18.75" customHeight="1">
      <c r="A3" s="663" t="s">
        <v>641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3"/>
      <c r="T3" s="663"/>
      <c r="U3" s="663"/>
      <c r="V3" s="663"/>
      <c r="W3" s="663"/>
      <c r="X3" s="663"/>
      <c r="Y3" s="663"/>
      <c r="Z3" s="663"/>
      <c r="AA3" s="663"/>
      <c r="AB3" s="663"/>
      <c r="AC3" s="663"/>
      <c r="AD3" s="663"/>
      <c r="AE3" s="663"/>
      <c r="AF3" s="663"/>
      <c r="AG3" s="663"/>
      <c r="AH3" s="663"/>
      <c r="AI3" s="663"/>
      <c r="AJ3" s="663"/>
      <c r="AK3" s="663"/>
      <c r="AL3" s="663"/>
      <c r="AM3" s="663"/>
      <c r="AN3" s="663"/>
      <c r="AO3" s="663"/>
      <c r="AP3" s="663"/>
      <c r="AQ3" s="663"/>
      <c r="AR3" s="663"/>
      <c r="AS3" s="663"/>
      <c r="AT3" s="663"/>
      <c r="AU3" s="663"/>
      <c r="AV3" s="663"/>
      <c r="AW3" s="663"/>
      <c r="AX3" s="663"/>
      <c r="AY3" s="663"/>
      <c r="AZ3" s="663"/>
      <c r="BA3" s="663"/>
      <c r="BB3" s="663"/>
      <c r="BC3" s="663"/>
    </row>
    <row r="4" spans="1:55" ht="12.75" customHeight="1" thickBot="1">
      <c r="A4" s="140"/>
      <c r="B4" s="140"/>
      <c r="C4" s="140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</row>
    <row r="5" spans="1:55" ht="79.5" customHeight="1">
      <c r="A5" s="742" t="s">
        <v>610</v>
      </c>
      <c r="B5" s="742"/>
      <c r="C5" s="624"/>
      <c r="D5" s="765" t="s">
        <v>109</v>
      </c>
      <c r="E5" s="765"/>
      <c r="F5" s="765"/>
      <c r="G5" s="511"/>
      <c r="H5" s="766" t="s">
        <v>224</v>
      </c>
      <c r="I5" s="766" t="s">
        <v>224</v>
      </c>
      <c r="J5" s="578"/>
      <c r="K5" s="766" t="s">
        <v>389</v>
      </c>
      <c r="L5" s="766" t="s">
        <v>226</v>
      </c>
      <c r="M5" s="578"/>
      <c r="N5" s="766" t="s">
        <v>225</v>
      </c>
      <c r="O5" s="766" t="s">
        <v>225</v>
      </c>
      <c r="P5" s="578"/>
      <c r="Q5" s="766" t="s">
        <v>227</v>
      </c>
      <c r="R5" s="766" t="s">
        <v>227</v>
      </c>
      <c r="S5" s="578"/>
      <c r="T5" s="766" t="s">
        <v>228</v>
      </c>
      <c r="U5" s="766" t="s">
        <v>228</v>
      </c>
      <c r="V5" s="578"/>
      <c r="W5" s="766" t="s">
        <v>229</v>
      </c>
      <c r="X5" s="766" t="s">
        <v>229</v>
      </c>
      <c r="Y5" s="578"/>
      <c r="Z5" s="766" t="s">
        <v>232</v>
      </c>
      <c r="AA5" s="766" t="s">
        <v>232</v>
      </c>
      <c r="AB5" s="578"/>
      <c r="AC5" s="766" t="s">
        <v>231</v>
      </c>
      <c r="AD5" s="766" t="s">
        <v>231</v>
      </c>
      <c r="AE5" s="578"/>
      <c r="AF5" s="766" t="s">
        <v>230</v>
      </c>
      <c r="AG5" s="766" t="s">
        <v>230</v>
      </c>
      <c r="AH5" s="578"/>
      <c r="AI5" s="766" t="s">
        <v>233</v>
      </c>
      <c r="AJ5" s="766" t="s">
        <v>233</v>
      </c>
      <c r="AK5" s="578"/>
      <c r="AL5" s="766" t="s">
        <v>235</v>
      </c>
      <c r="AM5" s="766" t="s">
        <v>235</v>
      </c>
      <c r="AN5" s="578"/>
      <c r="AO5" s="766" t="s">
        <v>234</v>
      </c>
      <c r="AP5" s="766" t="s">
        <v>234</v>
      </c>
      <c r="AQ5" s="578"/>
      <c r="AR5" s="766" t="s">
        <v>236</v>
      </c>
      <c r="AS5" s="766" t="s">
        <v>236</v>
      </c>
      <c r="AT5" s="578"/>
      <c r="AU5" s="766" t="s">
        <v>525</v>
      </c>
      <c r="AV5" s="766" t="s">
        <v>525</v>
      </c>
      <c r="AW5" s="578"/>
      <c r="AX5" s="766" t="s">
        <v>237</v>
      </c>
      <c r="AY5" s="766" t="s">
        <v>237</v>
      </c>
      <c r="AZ5" s="578"/>
      <c r="BA5" s="766" t="s">
        <v>83</v>
      </c>
      <c r="BB5" s="766"/>
      <c r="BC5" s="766"/>
    </row>
    <row r="6" spans="1:55" ht="15.75" customHeight="1">
      <c r="A6" s="784"/>
      <c r="B6" s="784"/>
      <c r="C6" s="625"/>
      <c r="D6" s="547" t="s">
        <v>53</v>
      </c>
      <c r="E6" s="547" t="s">
        <v>91</v>
      </c>
      <c r="F6" s="547" t="s">
        <v>73</v>
      </c>
      <c r="G6" s="548"/>
      <c r="H6" s="589" t="s">
        <v>72</v>
      </c>
      <c r="I6" s="589" t="s">
        <v>73</v>
      </c>
      <c r="J6" s="588"/>
      <c r="K6" s="589" t="s">
        <v>72</v>
      </c>
      <c r="L6" s="589" t="s">
        <v>73</v>
      </c>
      <c r="M6" s="588"/>
      <c r="N6" s="589" t="s">
        <v>72</v>
      </c>
      <c r="O6" s="589" t="s">
        <v>73</v>
      </c>
      <c r="P6" s="588"/>
      <c r="Q6" s="589" t="s">
        <v>72</v>
      </c>
      <c r="R6" s="589" t="s">
        <v>73</v>
      </c>
      <c r="S6" s="588"/>
      <c r="T6" s="589" t="s">
        <v>72</v>
      </c>
      <c r="U6" s="589" t="s">
        <v>73</v>
      </c>
      <c r="V6" s="588"/>
      <c r="W6" s="589" t="s">
        <v>72</v>
      </c>
      <c r="X6" s="589" t="s">
        <v>73</v>
      </c>
      <c r="Y6" s="588"/>
      <c r="Z6" s="589" t="s">
        <v>72</v>
      </c>
      <c r="AA6" s="589" t="s">
        <v>73</v>
      </c>
      <c r="AB6" s="588"/>
      <c r="AC6" s="589" t="s">
        <v>72</v>
      </c>
      <c r="AD6" s="589" t="s">
        <v>73</v>
      </c>
      <c r="AE6" s="588"/>
      <c r="AF6" s="589" t="s">
        <v>72</v>
      </c>
      <c r="AG6" s="589" t="s">
        <v>73</v>
      </c>
      <c r="AH6" s="588"/>
      <c r="AI6" s="589" t="s">
        <v>72</v>
      </c>
      <c r="AJ6" s="589" t="s">
        <v>73</v>
      </c>
      <c r="AK6" s="588"/>
      <c r="AL6" s="589" t="s">
        <v>72</v>
      </c>
      <c r="AM6" s="589" t="s">
        <v>73</v>
      </c>
      <c r="AN6" s="588"/>
      <c r="AO6" s="589" t="s">
        <v>72</v>
      </c>
      <c r="AP6" s="589" t="s">
        <v>73</v>
      </c>
      <c r="AQ6" s="588"/>
      <c r="AR6" s="589" t="s">
        <v>72</v>
      </c>
      <c r="AS6" s="589" t="s">
        <v>73</v>
      </c>
      <c r="AT6" s="588"/>
      <c r="AU6" s="589" t="s">
        <v>72</v>
      </c>
      <c r="AV6" s="589" t="s">
        <v>73</v>
      </c>
      <c r="AW6" s="588"/>
      <c r="AX6" s="589" t="s">
        <v>72</v>
      </c>
      <c r="AY6" s="589" t="s">
        <v>73</v>
      </c>
      <c r="AZ6" s="588"/>
      <c r="BA6" s="589" t="s">
        <v>72</v>
      </c>
      <c r="BB6" s="809" t="s">
        <v>73</v>
      </c>
      <c r="BC6" s="809"/>
    </row>
    <row r="7" spans="1:55" ht="36" customHeight="1">
      <c r="A7" s="420" t="s">
        <v>435</v>
      </c>
      <c r="B7" s="336"/>
      <c r="C7" s="336"/>
      <c r="D7" s="332">
        <f>SUM(E7:F7)</f>
        <v>19377</v>
      </c>
      <c r="E7" s="332">
        <v>13806</v>
      </c>
      <c r="F7" s="332">
        <v>5571</v>
      </c>
      <c r="G7" s="332"/>
      <c r="H7" s="332">
        <v>2091</v>
      </c>
      <c r="I7" s="332">
        <v>452</v>
      </c>
      <c r="K7" s="332">
        <v>1333</v>
      </c>
      <c r="L7" s="332">
        <v>665</v>
      </c>
      <c r="M7" s="332"/>
      <c r="N7" s="332">
        <v>1097</v>
      </c>
      <c r="O7" s="332">
        <v>823</v>
      </c>
      <c r="P7" s="332"/>
      <c r="Q7" s="332">
        <v>936</v>
      </c>
      <c r="R7" s="332">
        <v>758</v>
      </c>
      <c r="S7" s="332"/>
      <c r="T7" s="332">
        <v>1285</v>
      </c>
      <c r="U7" s="332">
        <v>312</v>
      </c>
      <c r="V7" s="332"/>
      <c r="W7" s="332">
        <v>614</v>
      </c>
      <c r="X7" s="332">
        <v>152</v>
      </c>
      <c r="Y7" s="332"/>
      <c r="Z7" s="332">
        <v>421</v>
      </c>
      <c r="AA7" s="332">
        <v>116</v>
      </c>
      <c r="AB7" s="332"/>
      <c r="AC7" s="332">
        <v>452</v>
      </c>
      <c r="AD7" s="332">
        <v>41</v>
      </c>
      <c r="AE7" s="332"/>
      <c r="AF7" s="332">
        <v>357</v>
      </c>
      <c r="AG7" s="332">
        <v>113</v>
      </c>
      <c r="AH7" s="332"/>
      <c r="AI7" s="332">
        <v>277</v>
      </c>
      <c r="AJ7" s="332">
        <v>83</v>
      </c>
      <c r="AK7" s="332"/>
      <c r="AL7" s="332">
        <v>296</v>
      </c>
      <c r="AM7" s="332">
        <v>59</v>
      </c>
      <c r="AN7" s="332"/>
      <c r="AO7" s="332">
        <v>260</v>
      </c>
      <c r="AP7" s="332">
        <v>74</v>
      </c>
      <c r="AQ7" s="332"/>
      <c r="AR7" s="332">
        <v>250</v>
      </c>
      <c r="AS7" s="332">
        <v>78</v>
      </c>
      <c r="AT7" s="332"/>
      <c r="AU7" s="332">
        <v>204</v>
      </c>
      <c r="AV7" s="332">
        <v>61</v>
      </c>
      <c r="AW7" s="332"/>
      <c r="AX7" s="332">
        <v>172</v>
      </c>
      <c r="AY7" s="1">
        <v>54</v>
      </c>
      <c r="AZ7" s="332"/>
      <c r="BA7" s="332">
        <f>E7-SUM(H7,K7,N7,Q7,T7,W7,Z7,AC7,AF7,AI7,AL7,AO7,AR7,AU7,AX7)</f>
        <v>3761</v>
      </c>
      <c r="BB7" s="332">
        <f>F7-SUM(I7,L7,O7,R7,U7,X7,AA7,AD7,AG7,AJ7,AM7,AP7,AS7,AV7,AY7)</f>
        <v>1730</v>
      </c>
      <c r="BC7" s="335">
        <f>SUM(BC8:BC23)</f>
        <v>0</v>
      </c>
    </row>
    <row r="8" spans="1:55" ht="21" customHeight="1">
      <c r="A8" s="212" t="s">
        <v>93</v>
      </c>
      <c r="B8" s="266"/>
      <c r="C8" s="266"/>
      <c r="D8" s="332">
        <f aca="true" t="shared" si="0" ref="D8:D22">SUM(E8:F8)</f>
        <v>1503</v>
      </c>
      <c r="E8" s="332">
        <v>1001</v>
      </c>
      <c r="F8" s="332">
        <v>502</v>
      </c>
      <c r="G8" s="332"/>
      <c r="H8" s="332">
        <v>131</v>
      </c>
      <c r="I8" s="332">
        <v>44</v>
      </c>
      <c r="J8" s="332"/>
      <c r="K8" s="332">
        <v>104</v>
      </c>
      <c r="L8" s="332">
        <v>63</v>
      </c>
      <c r="M8" s="332"/>
      <c r="N8" s="332">
        <v>77</v>
      </c>
      <c r="O8" s="332">
        <v>56</v>
      </c>
      <c r="P8" s="332"/>
      <c r="Q8" s="332">
        <v>82</v>
      </c>
      <c r="R8" s="332">
        <v>70</v>
      </c>
      <c r="S8" s="332"/>
      <c r="T8" s="332">
        <v>115</v>
      </c>
      <c r="U8" s="332">
        <v>30</v>
      </c>
      <c r="V8" s="332"/>
      <c r="W8" s="332">
        <v>33</v>
      </c>
      <c r="X8" s="332">
        <v>20</v>
      </c>
      <c r="Y8" s="332"/>
      <c r="Z8" s="332">
        <v>23</v>
      </c>
      <c r="AA8" s="332">
        <v>9</v>
      </c>
      <c r="AB8" s="332"/>
      <c r="AC8" s="332">
        <v>27</v>
      </c>
      <c r="AD8" s="332">
        <v>3</v>
      </c>
      <c r="AE8" s="332"/>
      <c r="AF8" s="332">
        <v>22</v>
      </c>
      <c r="AG8" s="332">
        <v>14</v>
      </c>
      <c r="AH8" s="332"/>
      <c r="AI8" s="332">
        <v>20</v>
      </c>
      <c r="AJ8" s="332">
        <v>6</v>
      </c>
      <c r="AK8" s="332"/>
      <c r="AL8" s="332">
        <v>17</v>
      </c>
      <c r="AM8" s="332">
        <v>8</v>
      </c>
      <c r="AN8" s="332"/>
      <c r="AO8" s="332">
        <v>17</v>
      </c>
      <c r="AP8" s="332">
        <v>8</v>
      </c>
      <c r="AQ8" s="332"/>
      <c r="AR8" s="332">
        <v>26</v>
      </c>
      <c r="AS8" s="332">
        <v>9</v>
      </c>
      <c r="AT8" s="332"/>
      <c r="AU8" s="332">
        <v>13</v>
      </c>
      <c r="AV8" s="332">
        <v>5</v>
      </c>
      <c r="AW8" s="332"/>
      <c r="AX8" s="332">
        <v>14</v>
      </c>
      <c r="AY8" s="332">
        <v>2</v>
      </c>
      <c r="AZ8" s="332"/>
      <c r="BA8" s="332">
        <f aca="true" t="shared" si="1" ref="BA8:BB23">E8-SUM(H8,K8,N8,Q8,T8,W8,Z8,AC8,AF8,AI8,AL8,AO8,AR8,AU8,AX8)</f>
        <v>280</v>
      </c>
      <c r="BB8" s="332">
        <f t="shared" si="1"/>
        <v>155</v>
      </c>
      <c r="BC8" s="335"/>
    </row>
    <row r="9" spans="1:55" ht="30" customHeight="1">
      <c r="A9" s="808" t="s">
        <v>97</v>
      </c>
      <c r="B9" s="808"/>
      <c r="C9" s="212"/>
      <c r="D9" s="332">
        <f t="shared" si="0"/>
        <v>1047</v>
      </c>
      <c r="E9" s="332">
        <v>392</v>
      </c>
      <c r="F9" s="332">
        <v>655</v>
      </c>
      <c r="G9" s="332"/>
      <c r="H9" s="332">
        <v>76</v>
      </c>
      <c r="I9" s="332">
        <v>83</v>
      </c>
      <c r="J9" s="332"/>
      <c r="K9" s="332">
        <v>35</v>
      </c>
      <c r="L9" s="332">
        <v>86</v>
      </c>
      <c r="M9" s="332"/>
      <c r="N9" s="332">
        <v>27</v>
      </c>
      <c r="O9" s="332">
        <v>75</v>
      </c>
      <c r="P9" s="332"/>
      <c r="Q9" s="332">
        <v>28</v>
      </c>
      <c r="R9" s="332">
        <v>115</v>
      </c>
      <c r="S9" s="332"/>
      <c r="T9" s="332">
        <v>37</v>
      </c>
      <c r="U9" s="332">
        <v>30</v>
      </c>
      <c r="V9" s="332"/>
      <c r="W9" s="332">
        <v>16</v>
      </c>
      <c r="X9" s="332">
        <v>22</v>
      </c>
      <c r="Y9" s="332"/>
      <c r="Z9" s="332">
        <v>5</v>
      </c>
      <c r="AA9" s="332">
        <v>11</v>
      </c>
      <c r="AB9" s="332"/>
      <c r="AC9" s="332">
        <v>6</v>
      </c>
      <c r="AD9" s="332">
        <v>7</v>
      </c>
      <c r="AE9" s="332"/>
      <c r="AF9" s="332">
        <v>4</v>
      </c>
      <c r="AG9" s="332">
        <v>15</v>
      </c>
      <c r="AH9" s="332"/>
      <c r="AI9" s="332">
        <v>13</v>
      </c>
      <c r="AJ9" s="332">
        <v>10</v>
      </c>
      <c r="AK9" s="332"/>
      <c r="AL9" s="332">
        <v>5</v>
      </c>
      <c r="AM9" s="332">
        <v>9</v>
      </c>
      <c r="AN9" s="332"/>
      <c r="AO9" s="332">
        <v>4</v>
      </c>
      <c r="AP9" s="332">
        <v>6</v>
      </c>
      <c r="AQ9" s="332"/>
      <c r="AR9" s="332">
        <v>9</v>
      </c>
      <c r="AS9" s="332">
        <v>10</v>
      </c>
      <c r="AT9" s="332"/>
      <c r="AU9" s="332">
        <v>5</v>
      </c>
      <c r="AV9" s="332">
        <v>4</v>
      </c>
      <c r="AW9" s="332" t="s">
        <v>537</v>
      </c>
      <c r="AX9" s="332">
        <v>7</v>
      </c>
      <c r="AY9" s="332">
        <v>4</v>
      </c>
      <c r="AZ9" s="332"/>
      <c r="BA9" s="332">
        <f t="shared" si="1"/>
        <v>115</v>
      </c>
      <c r="BB9" s="332">
        <f t="shared" si="1"/>
        <v>168</v>
      </c>
      <c r="BC9" s="335"/>
    </row>
    <row r="10" spans="1:55" ht="28.5" customHeight="1">
      <c r="A10" s="808" t="s">
        <v>95</v>
      </c>
      <c r="B10" s="808"/>
      <c r="C10" s="212"/>
      <c r="D10" s="332">
        <f t="shared" si="0"/>
        <v>741</v>
      </c>
      <c r="E10" s="332">
        <v>408</v>
      </c>
      <c r="F10" s="332">
        <v>333</v>
      </c>
      <c r="G10" s="332"/>
      <c r="H10" s="332">
        <v>51</v>
      </c>
      <c r="I10" s="332">
        <v>21</v>
      </c>
      <c r="J10" s="332"/>
      <c r="K10" s="332">
        <v>32</v>
      </c>
      <c r="L10" s="332">
        <v>45</v>
      </c>
      <c r="M10" s="332"/>
      <c r="N10" s="332">
        <v>33</v>
      </c>
      <c r="O10" s="332">
        <v>53</v>
      </c>
      <c r="P10" s="332"/>
      <c r="Q10" s="332">
        <v>16</v>
      </c>
      <c r="R10" s="332">
        <v>47</v>
      </c>
      <c r="S10" s="332"/>
      <c r="T10" s="332">
        <v>48</v>
      </c>
      <c r="U10" s="332">
        <v>24</v>
      </c>
      <c r="V10" s="332"/>
      <c r="W10" s="332">
        <v>18</v>
      </c>
      <c r="X10" s="332">
        <v>9</v>
      </c>
      <c r="Y10" s="332"/>
      <c r="Z10" s="332">
        <v>14</v>
      </c>
      <c r="AA10" s="332">
        <v>7</v>
      </c>
      <c r="AB10" s="332"/>
      <c r="AC10" s="332">
        <v>14</v>
      </c>
      <c r="AD10" s="332">
        <v>3</v>
      </c>
      <c r="AE10" s="332"/>
      <c r="AF10" s="332">
        <v>9</v>
      </c>
      <c r="AG10" s="332">
        <v>8</v>
      </c>
      <c r="AH10" s="332"/>
      <c r="AI10" s="332">
        <v>5</v>
      </c>
      <c r="AJ10" s="332">
        <v>2</v>
      </c>
      <c r="AK10" s="332"/>
      <c r="AL10" s="332">
        <v>10</v>
      </c>
      <c r="AM10" s="332">
        <v>6</v>
      </c>
      <c r="AN10" s="332"/>
      <c r="AO10" s="332">
        <v>9</v>
      </c>
      <c r="AP10" s="332">
        <v>4</v>
      </c>
      <c r="AQ10" s="332"/>
      <c r="AR10" s="332">
        <v>11</v>
      </c>
      <c r="AS10" s="332">
        <v>6</v>
      </c>
      <c r="AT10" s="332"/>
      <c r="AU10" s="332">
        <v>4</v>
      </c>
      <c r="AV10" s="332">
        <v>5</v>
      </c>
      <c r="AW10" s="332"/>
      <c r="AX10" s="332">
        <v>5</v>
      </c>
      <c r="AY10" s="332">
        <v>3</v>
      </c>
      <c r="AZ10" s="332"/>
      <c r="BA10" s="332">
        <f t="shared" si="1"/>
        <v>129</v>
      </c>
      <c r="BB10" s="332">
        <f t="shared" si="1"/>
        <v>90</v>
      </c>
      <c r="BC10" s="335"/>
    </row>
    <row r="11" spans="1:55" ht="27.75" customHeight="1">
      <c r="A11" s="808" t="s">
        <v>96</v>
      </c>
      <c r="B11" s="808"/>
      <c r="C11" s="212"/>
      <c r="D11" s="332">
        <f t="shared" si="0"/>
        <v>693</v>
      </c>
      <c r="E11" s="332">
        <v>691</v>
      </c>
      <c r="F11" s="332">
        <v>2</v>
      </c>
      <c r="G11" s="332"/>
      <c r="H11" s="332">
        <v>151</v>
      </c>
      <c r="I11" s="332"/>
      <c r="J11" s="332"/>
      <c r="K11" s="332">
        <v>46</v>
      </c>
      <c r="L11" s="332"/>
      <c r="M11" s="332"/>
      <c r="N11" s="332">
        <v>45</v>
      </c>
      <c r="O11" s="332"/>
      <c r="P11" s="332"/>
      <c r="Q11" s="332">
        <v>39</v>
      </c>
      <c r="R11" s="332">
        <v>1</v>
      </c>
      <c r="S11" s="332"/>
      <c r="T11" s="332">
        <v>56</v>
      </c>
      <c r="U11" s="332">
        <v>1</v>
      </c>
      <c r="V11" s="332"/>
      <c r="W11" s="332">
        <v>38</v>
      </c>
      <c r="X11" s="332"/>
      <c r="Y11" s="332"/>
      <c r="Z11" s="332">
        <v>36</v>
      </c>
      <c r="AA11" s="332"/>
      <c r="AB11" s="332"/>
      <c r="AC11" s="332">
        <v>43</v>
      </c>
      <c r="AD11" s="332"/>
      <c r="AE11" s="332"/>
      <c r="AF11" s="332">
        <v>17</v>
      </c>
      <c r="AG11" s="332"/>
      <c r="AH11" s="332"/>
      <c r="AI11" s="332">
        <v>19</v>
      </c>
      <c r="AJ11" s="332"/>
      <c r="AK11" s="332"/>
      <c r="AL11" s="332">
        <v>14</v>
      </c>
      <c r="AM11" s="332"/>
      <c r="AN11" s="332"/>
      <c r="AO11" s="332">
        <v>10</v>
      </c>
      <c r="AP11" s="332"/>
      <c r="AQ11" s="332"/>
      <c r="AR11" s="332">
        <v>8</v>
      </c>
      <c r="AS11" s="332"/>
      <c r="AT11" s="332"/>
      <c r="AU11" s="332">
        <v>5</v>
      </c>
      <c r="AV11" s="332"/>
      <c r="AW11" s="332"/>
      <c r="AX11" s="332">
        <v>2</v>
      </c>
      <c r="AY11" s="332"/>
      <c r="AZ11" s="332"/>
      <c r="BA11" s="332">
        <f t="shared" si="1"/>
        <v>162</v>
      </c>
      <c r="BB11" s="332">
        <f t="shared" si="1"/>
        <v>0</v>
      </c>
      <c r="BC11" s="335"/>
    </row>
    <row r="12" spans="1:55" ht="20.25" customHeight="1">
      <c r="A12" s="771" t="s">
        <v>101</v>
      </c>
      <c r="B12" s="771"/>
      <c r="C12" s="246"/>
      <c r="D12" s="332">
        <f t="shared" si="0"/>
        <v>645</v>
      </c>
      <c r="E12" s="332">
        <v>556</v>
      </c>
      <c r="F12" s="332">
        <v>89</v>
      </c>
      <c r="G12" s="332"/>
      <c r="H12" s="332">
        <v>62</v>
      </c>
      <c r="I12" s="332">
        <v>7</v>
      </c>
      <c r="J12" s="332"/>
      <c r="K12" s="332">
        <v>78</v>
      </c>
      <c r="L12" s="332">
        <v>16</v>
      </c>
      <c r="M12" s="332"/>
      <c r="N12" s="332">
        <v>25</v>
      </c>
      <c r="O12" s="332">
        <v>8</v>
      </c>
      <c r="P12" s="332"/>
      <c r="Q12" s="332">
        <v>41</v>
      </c>
      <c r="R12" s="332">
        <v>7</v>
      </c>
      <c r="S12" s="332"/>
      <c r="T12" s="332">
        <v>62</v>
      </c>
      <c r="U12" s="332">
        <v>9</v>
      </c>
      <c r="V12" s="332"/>
      <c r="W12" s="332">
        <v>14</v>
      </c>
      <c r="X12" s="332">
        <v>2</v>
      </c>
      <c r="Y12" s="332"/>
      <c r="Z12" s="332">
        <v>16</v>
      </c>
      <c r="AA12" s="332">
        <v>1</v>
      </c>
      <c r="AB12" s="332"/>
      <c r="AC12" s="332">
        <v>13</v>
      </c>
      <c r="AD12" s="332"/>
      <c r="AE12" s="332"/>
      <c r="AF12" s="332">
        <v>19</v>
      </c>
      <c r="AG12" s="332">
        <v>2</v>
      </c>
      <c r="AH12" s="332"/>
      <c r="AI12" s="332">
        <v>17</v>
      </c>
      <c r="AJ12" s="332"/>
      <c r="AK12" s="332"/>
      <c r="AL12" s="332">
        <v>14</v>
      </c>
      <c r="AM12" s="332"/>
      <c r="AN12" s="332"/>
      <c r="AO12" s="332">
        <v>13</v>
      </c>
      <c r="AP12" s="332">
        <v>1</v>
      </c>
      <c r="AQ12" s="332"/>
      <c r="AR12" s="332">
        <v>13</v>
      </c>
      <c r="AS12" s="332">
        <v>1</v>
      </c>
      <c r="AT12" s="332"/>
      <c r="AU12" s="332">
        <v>8</v>
      </c>
      <c r="AV12" s="332"/>
      <c r="AW12" s="332"/>
      <c r="AX12" s="332">
        <v>6</v>
      </c>
      <c r="AY12" s="332"/>
      <c r="AZ12" s="332"/>
      <c r="BA12" s="332">
        <f t="shared" si="1"/>
        <v>155</v>
      </c>
      <c r="BB12" s="332">
        <f t="shared" si="1"/>
        <v>35</v>
      </c>
      <c r="BC12" s="335"/>
    </row>
    <row r="13" spans="1:55" ht="25.5" customHeight="1">
      <c r="A13" s="808" t="s">
        <v>94</v>
      </c>
      <c r="B13" s="808"/>
      <c r="C13" s="212"/>
      <c r="D13" s="332">
        <f t="shared" si="0"/>
        <v>572</v>
      </c>
      <c r="E13" s="332">
        <v>398</v>
      </c>
      <c r="F13" s="332">
        <v>174</v>
      </c>
      <c r="G13" s="332"/>
      <c r="H13" s="332">
        <v>46</v>
      </c>
      <c r="I13" s="332">
        <v>13</v>
      </c>
      <c r="J13" s="332"/>
      <c r="K13" s="332">
        <v>57</v>
      </c>
      <c r="L13" s="332">
        <v>19</v>
      </c>
      <c r="M13" s="332"/>
      <c r="N13" s="332">
        <v>20</v>
      </c>
      <c r="O13" s="332">
        <v>26</v>
      </c>
      <c r="P13" s="332"/>
      <c r="Q13" s="332">
        <v>29</v>
      </c>
      <c r="R13" s="332">
        <v>31</v>
      </c>
      <c r="S13" s="332"/>
      <c r="T13" s="332">
        <v>33</v>
      </c>
      <c r="U13" s="332">
        <v>9</v>
      </c>
      <c r="V13" s="332"/>
      <c r="W13" s="332">
        <v>13</v>
      </c>
      <c r="X13" s="332"/>
      <c r="Y13" s="332"/>
      <c r="Z13" s="332">
        <v>11</v>
      </c>
      <c r="AA13" s="332">
        <v>3</v>
      </c>
      <c r="AB13" s="332"/>
      <c r="AC13" s="332">
        <v>12</v>
      </c>
      <c r="AD13" s="332">
        <v>1</v>
      </c>
      <c r="AE13" s="332"/>
      <c r="AF13" s="332">
        <v>8</v>
      </c>
      <c r="AG13" s="332"/>
      <c r="AH13" s="332"/>
      <c r="AI13" s="332">
        <v>5</v>
      </c>
      <c r="AJ13" s="332">
        <v>4</v>
      </c>
      <c r="AK13" s="332"/>
      <c r="AL13" s="332">
        <v>6</v>
      </c>
      <c r="AM13" s="332">
        <v>2</v>
      </c>
      <c r="AN13" s="332"/>
      <c r="AO13" s="332">
        <v>7</v>
      </c>
      <c r="AP13" s="332">
        <v>1</v>
      </c>
      <c r="AQ13" s="332"/>
      <c r="AR13" s="332">
        <v>7</v>
      </c>
      <c r="AS13" s="332">
        <v>2</v>
      </c>
      <c r="AT13" s="332"/>
      <c r="AU13" s="332">
        <v>13</v>
      </c>
      <c r="AV13" s="332">
        <v>1</v>
      </c>
      <c r="AW13" s="332"/>
      <c r="AX13" s="332">
        <v>5</v>
      </c>
      <c r="AY13" s="332">
        <v>1</v>
      </c>
      <c r="AZ13" s="332"/>
      <c r="BA13" s="332">
        <f t="shared" si="1"/>
        <v>126</v>
      </c>
      <c r="BB13" s="332">
        <f t="shared" si="1"/>
        <v>61</v>
      </c>
      <c r="BC13" s="335"/>
    </row>
    <row r="14" spans="1:55" ht="40.5" customHeight="1">
      <c r="A14" s="771" t="s">
        <v>246</v>
      </c>
      <c r="B14" s="771"/>
      <c r="C14" s="246"/>
      <c r="D14" s="332">
        <f t="shared" si="0"/>
        <v>560</v>
      </c>
      <c r="E14" s="332">
        <v>540</v>
      </c>
      <c r="F14" s="332">
        <v>20</v>
      </c>
      <c r="G14" s="332"/>
      <c r="H14" s="332">
        <v>107</v>
      </c>
      <c r="I14" s="332">
        <v>3</v>
      </c>
      <c r="J14" s="332"/>
      <c r="K14" s="332">
        <v>39</v>
      </c>
      <c r="L14" s="332">
        <v>1</v>
      </c>
      <c r="M14" s="332"/>
      <c r="N14" s="332">
        <v>44</v>
      </c>
      <c r="O14" s="332">
        <v>2</v>
      </c>
      <c r="P14" s="332"/>
      <c r="Q14" s="332">
        <v>33</v>
      </c>
      <c r="R14" s="332">
        <v>2</v>
      </c>
      <c r="S14" s="332"/>
      <c r="T14" s="332">
        <v>46</v>
      </c>
      <c r="U14" s="332"/>
      <c r="V14" s="332"/>
      <c r="W14" s="332">
        <v>25</v>
      </c>
      <c r="X14" s="332">
        <v>3</v>
      </c>
      <c r="Y14" s="332"/>
      <c r="Z14" s="332">
        <v>20</v>
      </c>
      <c r="AA14" s="332"/>
      <c r="AB14" s="332"/>
      <c r="AC14" s="332">
        <v>16</v>
      </c>
      <c r="AD14" s="332"/>
      <c r="AE14" s="332"/>
      <c r="AF14" s="332">
        <v>13</v>
      </c>
      <c r="AG14" s="332"/>
      <c r="AH14" s="332"/>
      <c r="AI14" s="332">
        <v>13</v>
      </c>
      <c r="AJ14" s="332"/>
      <c r="AK14" s="332"/>
      <c r="AL14" s="332">
        <v>13</v>
      </c>
      <c r="AM14" s="332"/>
      <c r="AN14" s="332"/>
      <c r="AO14" s="332">
        <v>13</v>
      </c>
      <c r="AP14" s="332"/>
      <c r="AQ14" s="332"/>
      <c r="AR14" s="332">
        <v>12</v>
      </c>
      <c r="AS14" s="332"/>
      <c r="AT14" s="332"/>
      <c r="AU14" s="332">
        <v>8</v>
      </c>
      <c r="AV14" s="332"/>
      <c r="AW14" s="332"/>
      <c r="AX14" s="332">
        <v>5</v>
      </c>
      <c r="AY14" s="332"/>
      <c r="AZ14" s="332"/>
      <c r="BA14" s="332">
        <f t="shared" si="1"/>
        <v>133</v>
      </c>
      <c r="BB14" s="332">
        <f t="shared" si="1"/>
        <v>9</v>
      </c>
      <c r="BC14" s="335"/>
    </row>
    <row r="15" spans="1:55" ht="24" customHeight="1">
      <c r="A15" s="808" t="s">
        <v>247</v>
      </c>
      <c r="B15" s="808"/>
      <c r="C15" s="212"/>
      <c r="D15" s="332">
        <f t="shared" si="0"/>
        <v>440</v>
      </c>
      <c r="E15" s="332">
        <v>180</v>
      </c>
      <c r="F15" s="332">
        <v>260</v>
      </c>
      <c r="G15" s="332"/>
      <c r="H15" s="332">
        <v>41</v>
      </c>
      <c r="I15" s="332">
        <v>30</v>
      </c>
      <c r="J15" s="332"/>
      <c r="K15" s="332">
        <v>11</v>
      </c>
      <c r="L15" s="332">
        <v>27</v>
      </c>
      <c r="M15" s="332"/>
      <c r="N15" s="332">
        <v>13</v>
      </c>
      <c r="O15" s="332">
        <v>30</v>
      </c>
      <c r="P15" s="332"/>
      <c r="Q15" s="332">
        <v>11</v>
      </c>
      <c r="R15" s="332">
        <v>52</v>
      </c>
      <c r="S15" s="332"/>
      <c r="T15" s="332">
        <v>17</v>
      </c>
      <c r="U15" s="332">
        <v>9</v>
      </c>
      <c r="V15" s="332"/>
      <c r="W15" s="332">
        <v>8</v>
      </c>
      <c r="X15" s="332">
        <v>4</v>
      </c>
      <c r="Y15" s="332"/>
      <c r="Z15" s="332">
        <v>5</v>
      </c>
      <c r="AA15" s="332">
        <v>9</v>
      </c>
      <c r="AB15" s="332"/>
      <c r="AC15" s="332">
        <v>5</v>
      </c>
      <c r="AD15" s="332">
        <v>3</v>
      </c>
      <c r="AE15" s="332"/>
      <c r="AF15" s="332">
        <v>7</v>
      </c>
      <c r="AG15" s="332">
        <v>3</v>
      </c>
      <c r="AH15" s="332"/>
      <c r="AI15" s="332">
        <v>1</v>
      </c>
      <c r="AJ15" s="332">
        <v>6</v>
      </c>
      <c r="AK15" s="332"/>
      <c r="AL15" s="332">
        <v>7</v>
      </c>
      <c r="AM15" s="332">
        <v>3</v>
      </c>
      <c r="AN15" s="332"/>
      <c r="AO15" s="332">
        <v>4</v>
      </c>
      <c r="AP15" s="332">
        <v>4</v>
      </c>
      <c r="AQ15" s="332"/>
      <c r="AR15" s="332">
        <v>4</v>
      </c>
      <c r="AS15" s="332">
        <v>2</v>
      </c>
      <c r="AT15" s="332"/>
      <c r="AU15" s="332">
        <v>1</v>
      </c>
      <c r="AV15" s="332">
        <v>8</v>
      </c>
      <c r="AW15" s="332"/>
      <c r="AX15" s="332">
        <v>4</v>
      </c>
      <c r="AY15" s="332"/>
      <c r="AZ15" s="332"/>
      <c r="BA15" s="332">
        <f t="shared" si="1"/>
        <v>41</v>
      </c>
      <c r="BB15" s="332">
        <f t="shared" si="1"/>
        <v>70</v>
      </c>
      <c r="BC15" s="335"/>
    </row>
    <row r="16" spans="1:55" ht="30.75" customHeight="1">
      <c r="A16" s="808" t="s">
        <v>104</v>
      </c>
      <c r="B16" s="808"/>
      <c r="C16" s="212"/>
      <c r="D16" s="332">
        <f t="shared" si="0"/>
        <v>440</v>
      </c>
      <c r="E16" s="332">
        <v>247</v>
      </c>
      <c r="F16" s="332">
        <v>193</v>
      </c>
      <c r="G16" s="332"/>
      <c r="H16" s="332">
        <v>35</v>
      </c>
      <c r="I16" s="332">
        <v>13</v>
      </c>
      <c r="J16" s="332"/>
      <c r="K16" s="332">
        <v>26</v>
      </c>
      <c r="L16" s="332">
        <v>22</v>
      </c>
      <c r="M16" s="332"/>
      <c r="N16" s="332">
        <v>16</v>
      </c>
      <c r="O16" s="332">
        <v>32</v>
      </c>
      <c r="P16" s="332"/>
      <c r="Q16" s="332">
        <v>18</v>
      </c>
      <c r="R16" s="332">
        <v>30</v>
      </c>
      <c r="S16" s="332"/>
      <c r="T16" s="332">
        <v>36</v>
      </c>
      <c r="U16" s="332">
        <v>6</v>
      </c>
      <c r="V16" s="332"/>
      <c r="W16" s="332">
        <v>3</v>
      </c>
      <c r="X16" s="332">
        <v>5</v>
      </c>
      <c r="Y16" s="332"/>
      <c r="Z16" s="332">
        <v>3</v>
      </c>
      <c r="AA16" s="332">
        <v>5</v>
      </c>
      <c r="AB16" s="332"/>
      <c r="AC16" s="332">
        <v>6</v>
      </c>
      <c r="AD16" s="332"/>
      <c r="AE16" s="332"/>
      <c r="AF16" s="332">
        <v>6</v>
      </c>
      <c r="AG16" s="332">
        <v>2</v>
      </c>
      <c r="AH16" s="332"/>
      <c r="AI16" s="332">
        <v>4</v>
      </c>
      <c r="AJ16" s="332">
        <v>5</v>
      </c>
      <c r="AK16" s="332"/>
      <c r="AL16" s="332">
        <v>5</v>
      </c>
      <c r="AM16" s="332">
        <v>1</v>
      </c>
      <c r="AN16" s="332"/>
      <c r="AO16" s="332">
        <v>3</v>
      </c>
      <c r="AP16" s="332">
        <v>3</v>
      </c>
      <c r="AQ16" s="332"/>
      <c r="AR16" s="332">
        <v>6</v>
      </c>
      <c r="AS16" s="332">
        <v>1</v>
      </c>
      <c r="AT16" s="332"/>
      <c r="AU16" s="332">
        <v>1</v>
      </c>
      <c r="AV16" s="332">
        <v>2</v>
      </c>
      <c r="AW16" s="332"/>
      <c r="AX16" s="332">
        <v>1</v>
      </c>
      <c r="AY16" s="332">
        <v>6</v>
      </c>
      <c r="AZ16" s="332"/>
      <c r="BA16" s="332">
        <f t="shared" si="1"/>
        <v>78</v>
      </c>
      <c r="BB16" s="332">
        <f t="shared" si="1"/>
        <v>60</v>
      </c>
      <c r="BC16" s="335"/>
    </row>
    <row r="17" spans="1:55" ht="36" customHeight="1">
      <c r="A17" s="808" t="s">
        <v>98</v>
      </c>
      <c r="B17" s="808"/>
      <c r="C17" s="212"/>
      <c r="D17" s="332">
        <f t="shared" si="0"/>
        <v>433</v>
      </c>
      <c r="E17" s="332">
        <v>414</v>
      </c>
      <c r="F17" s="332">
        <v>19</v>
      </c>
      <c r="G17" s="332"/>
      <c r="H17" s="332">
        <v>80</v>
      </c>
      <c r="I17" s="332">
        <v>1</v>
      </c>
      <c r="J17" s="332"/>
      <c r="K17" s="332">
        <v>22</v>
      </c>
      <c r="L17" s="332">
        <v>3</v>
      </c>
      <c r="M17" s="332"/>
      <c r="N17" s="332">
        <v>37</v>
      </c>
      <c r="O17" s="332">
        <v>4</v>
      </c>
      <c r="P17" s="332"/>
      <c r="Q17" s="332">
        <v>33</v>
      </c>
      <c r="R17" s="332">
        <v>2</v>
      </c>
      <c r="S17" s="332"/>
      <c r="T17" s="332">
        <v>34</v>
      </c>
      <c r="U17" s="332">
        <v>1</v>
      </c>
      <c r="V17" s="332"/>
      <c r="W17" s="332">
        <v>19</v>
      </c>
      <c r="X17" s="332"/>
      <c r="Y17" s="332"/>
      <c r="Z17" s="332">
        <v>13</v>
      </c>
      <c r="AA17" s="332"/>
      <c r="AB17" s="332"/>
      <c r="AC17" s="332">
        <v>20</v>
      </c>
      <c r="AD17" s="332">
        <v>1</v>
      </c>
      <c r="AE17" s="332"/>
      <c r="AF17" s="332">
        <v>9</v>
      </c>
      <c r="AG17" s="332"/>
      <c r="AH17" s="332"/>
      <c r="AI17" s="332">
        <v>6</v>
      </c>
      <c r="AJ17" s="332"/>
      <c r="AK17" s="332"/>
      <c r="AL17" s="332">
        <v>9</v>
      </c>
      <c r="AM17" s="332">
        <v>1</v>
      </c>
      <c r="AN17" s="332"/>
      <c r="AO17" s="332">
        <v>10</v>
      </c>
      <c r="AP17" s="332"/>
      <c r="AQ17" s="332"/>
      <c r="AR17" s="332">
        <v>4</v>
      </c>
      <c r="AS17" s="332"/>
      <c r="AT17" s="332"/>
      <c r="AU17" s="332">
        <v>5</v>
      </c>
      <c r="AV17" s="332"/>
      <c r="AW17" s="332"/>
      <c r="AX17" s="332">
        <v>4</v>
      </c>
      <c r="AY17" s="332"/>
      <c r="AZ17" s="332"/>
      <c r="BA17" s="332">
        <f t="shared" si="1"/>
        <v>109</v>
      </c>
      <c r="BB17" s="332">
        <f t="shared" si="1"/>
        <v>6</v>
      </c>
      <c r="BC17" s="335"/>
    </row>
    <row r="18" spans="1:55" ht="26.25" customHeight="1">
      <c r="A18" s="808" t="s">
        <v>100</v>
      </c>
      <c r="B18" s="808"/>
      <c r="C18" s="212"/>
      <c r="D18" s="332">
        <f t="shared" si="0"/>
        <v>429</v>
      </c>
      <c r="E18" s="332">
        <v>424</v>
      </c>
      <c r="F18" s="332">
        <v>5</v>
      </c>
      <c r="G18" s="332"/>
      <c r="H18" s="332">
        <v>37</v>
      </c>
      <c r="I18" s="332">
        <v>1</v>
      </c>
      <c r="J18" s="332"/>
      <c r="K18" s="332">
        <v>80</v>
      </c>
      <c r="L18" s="332">
        <v>2</v>
      </c>
      <c r="M18" s="332"/>
      <c r="N18" s="332">
        <v>33</v>
      </c>
      <c r="O18" s="332"/>
      <c r="P18" s="332"/>
      <c r="Q18" s="332">
        <v>42</v>
      </c>
      <c r="R18" s="332"/>
      <c r="S18" s="332"/>
      <c r="T18" s="332">
        <v>40</v>
      </c>
      <c r="U18" s="332">
        <v>2</v>
      </c>
      <c r="V18" s="332"/>
      <c r="W18" s="332">
        <v>13</v>
      </c>
      <c r="X18" s="332"/>
      <c r="Y18" s="332"/>
      <c r="Z18" s="332">
        <v>11</v>
      </c>
      <c r="AA18" s="332"/>
      <c r="AB18" s="332"/>
      <c r="AC18" s="332">
        <v>15</v>
      </c>
      <c r="AD18" s="332"/>
      <c r="AE18" s="332"/>
      <c r="AF18" s="332">
        <v>12</v>
      </c>
      <c r="AG18" s="332"/>
      <c r="AH18" s="332"/>
      <c r="AI18" s="332">
        <v>8</v>
      </c>
      <c r="AJ18" s="332"/>
      <c r="AK18" s="332"/>
      <c r="AL18" s="332">
        <v>6</v>
      </c>
      <c r="AM18" s="332"/>
      <c r="AN18" s="332"/>
      <c r="AO18" s="332">
        <v>8</v>
      </c>
      <c r="AP18" s="332"/>
      <c r="AQ18" s="332"/>
      <c r="AR18" s="332">
        <v>6</v>
      </c>
      <c r="AS18" s="332"/>
      <c r="AT18" s="332"/>
      <c r="AU18" s="332">
        <v>1</v>
      </c>
      <c r="AV18" s="332"/>
      <c r="AW18" s="332"/>
      <c r="AX18" s="332">
        <v>8</v>
      </c>
      <c r="AY18" s="332"/>
      <c r="AZ18" s="332"/>
      <c r="BA18" s="332">
        <f t="shared" si="1"/>
        <v>104</v>
      </c>
      <c r="BB18" s="332">
        <f t="shared" si="1"/>
        <v>0</v>
      </c>
      <c r="BC18" s="335"/>
    </row>
    <row r="19" spans="1:55" ht="21.75" customHeight="1">
      <c r="A19" s="808" t="s">
        <v>99</v>
      </c>
      <c r="B19" s="808"/>
      <c r="C19" s="212"/>
      <c r="D19" s="332">
        <f t="shared" si="0"/>
        <v>412</v>
      </c>
      <c r="E19" s="332">
        <v>410</v>
      </c>
      <c r="F19" s="332">
        <v>2</v>
      </c>
      <c r="G19" s="332"/>
      <c r="H19" s="332">
        <v>97</v>
      </c>
      <c r="I19" s="332"/>
      <c r="J19" s="332"/>
      <c r="K19" s="332">
        <v>26</v>
      </c>
      <c r="L19" s="332"/>
      <c r="M19" s="332"/>
      <c r="N19" s="332">
        <v>40</v>
      </c>
      <c r="O19" s="332"/>
      <c r="P19" s="332"/>
      <c r="Q19" s="332">
        <v>23</v>
      </c>
      <c r="R19" s="332"/>
      <c r="S19" s="332"/>
      <c r="T19" s="332">
        <v>37</v>
      </c>
      <c r="U19" s="332"/>
      <c r="V19" s="332"/>
      <c r="W19" s="332">
        <v>16</v>
      </c>
      <c r="X19" s="332">
        <v>1</v>
      </c>
      <c r="Y19" s="332"/>
      <c r="Z19" s="332">
        <v>13</v>
      </c>
      <c r="AA19" s="332"/>
      <c r="AB19" s="332"/>
      <c r="AC19" s="332">
        <v>14</v>
      </c>
      <c r="AD19" s="332"/>
      <c r="AE19" s="332"/>
      <c r="AF19" s="332">
        <v>13</v>
      </c>
      <c r="AG19" s="332"/>
      <c r="AH19" s="332"/>
      <c r="AI19" s="332">
        <v>12</v>
      </c>
      <c r="AJ19" s="332"/>
      <c r="AK19" s="332"/>
      <c r="AL19" s="332">
        <v>7</v>
      </c>
      <c r="AM19" s="332"/>
      <c r="AN19" s="332"/>
      <c r="AO19" s="332">
        <v>10</v>
      </c>
      <c r="AP19" s="332"/>
      <c r="AQ19" s="332"/>
      <c r="AR19" s="332">
        <v>7</v>
      </c>
      <c r="AS19" s="332"/>
      <c r="AT19" s="332"/>
      <c r="AU19" s="332">
        <v>8</v>
      </c>
      <c r="AV19" s="332"/>
      <c r="AW19" s="332"/>
      <c r="AX19" s="332">
        <v>2</v>
      </c>
      <c r="AY19" s="332"/>
      <c r="AZ19" s="332"/>
      <c r="BA19" s="332">
        <f t="shared" si="1"/>
        <v>85</v>
      </c>
      <c r="BB19" s="332">
        <f t="shared" si="1"/>
        <v>1</v>
      </c>
      <c r="BC19" s="335"/>
    </row>
    <row r="20" spans="1:55" ht="18" customHeight="1">
      <c r="A20" s="808" t="s">
        <v>248</v>
      </c>
      <c r="B20" s="808"/>
      <c r="C20" s="212"/>
      <c r="D20" s="332">
        <f t="shared" si="0"/>
        <v>384</v>
      </c>
      <c r="E20" s="332">
        <v>41</v>
      </c>
      <c r="F20" s="332">
        <v>343</v>
      </c>
      <c r="G20" s="332"/>
      <c r="H20" s="332">
        <v>8</v>
      </c>
      <c r="I20" s="332">
        <v>22</v>
      </c>
      <c r="J20" s="332"/>
      <c r="K20" s="332">
        <v>1</v>
      </c>
      <c r="L20" s="332">
        <v>14</v>
      </c>
      <c r="M20" s="332"/>
      <c r="N20" s="332">
        <v>6</v>
      </c>
      <c r="O20" s="332">
        <v>81</v>
      </c>
      <c r="P20" s="332"/>
      <c r="Q20" s="332">
        <v>2</v>
      </c>
      <c r="R20" s="332">
        <v>32</v>
      </c>
      <c r="S20" s="332"/>
      <c r="T20" s="332">
        <v>6</v>
      </c>
      <c r="U20" s="332">
        <v>24</v>
      </c>
      <c r="V20" s="332"/>
      <c r="W20" s="332">
        <v>1</v>
      </c>
      <c r="X20" s="332">
        <v>9</v>
      </c>
      <c r="Y20" s="332"/>
      <c r="Z20" s="332">
        <v>1</v>
      </c>
      <c r="AA20" s="332">
        <v>12</v>
      </c>
      <c r="AB20" s="332"/>
      <c r="AC20" s="332"/>
      <c r="AD20" s="332">
        <v>5</v>
      </c>
      <c r="AE20" s="332"/>
      <c r="AF20" s="332">
        <v>3</v>
      </c>
      <c r="AG20" s="332">
        <v>10</v>
      </c>
      <c r="AH20" s="332"/>
      <c r="AI20" s="332">
        <v>1</v>
      </c>
      <c r="AJ20" s="332">
        <v>6</v>
      </c>
      <c r="AK20" s="332"/>
      <c r="AL20" s="332">
        <v>1</v>
      </c>
      <c r="AM20" s="332">
        <v>3</v>
      </c>
      <c r="AN20" s="332"/>
      <c r="AO20" s="332"/>
      <c r="AP20" s="332">
        <v>9</v>
      </c>
      <c r="AQ20" s="332"/>
      <c r="AR20" s="332"/>
      <c r="AS20" s="332">
        <v>4</v>
      </c>
      <c r="AT20" s="332"/>
      <c r="AU20" s="332"/>
      <c r="AV20" s="332">
        <v>7</v>
      </c>
      <c r="AW20" s="332"/>
      <c r="AX20" s="332"/>
      <c r="AY20" s="332">
        <v>3</v>
      </c>
      <c r="AZ20" s="332"/>
      <c r="BA20" s="332">
        <f t="shared" si="1"/>
        <v>11</v>
      </c>
      <c r="BB20" s="332">
        <f t="shared" si="1"/>
        <v>102</v>
      </c>
      <c r="BC20" s="335"/>
    </row>
    <row r="21" spans="1:55" ht="18.75" customHeight="1">
      <c r="A21" s="771" t="s">
        <v>249</v>
      </c>
      <c r="B21" s="771"/>
      <c r="C21" s="246"/>
      <c r="D21" s="332">
        <f t="shared" si="0"/>
        <v>360</v>
      </c>
      <c r="E21" s="332">
        <v>209</v>
      </c>
      <c r="F21" s="332">
        <v>151</v>
      </c>
      <c r="G21" s="332"/>
      <c r="H21" s="332">
        <v>30</v>
      </c>
      <c r="I21" s="332">
        <v>12</v>
      </c>
      <c r="J21" s="332"/>
      <c r="K21" s="332">
        <v>13</v>
      </c>
      <c r="L21" s="332">
        <v>17</v>
      </c>
      <c r="M21" s="332"/>
      <c r="N21" s="332">
        <v>19</v>
      </c>
      <c r="O21" s="332">
        <v>23</v>
      </c>
      <c r="P21" s="332"/>
      <c r="Q21" s="332">
        <v>15</v>
      </c>
      <c r="R21" s="332">
        <v>25</v>
      </c>
      <c r="S21" s="332"/>
      <c r="T21" s="332">
        <v>23</v>
      </c>
      <c r="U21" s="332">
        <v>8</v>
      </c>
      <c r="V21" s="332"/>
      <c r="W21" s="332">
        <v>10</v>
      </c>
      <c r="X21" s="332">
        <v>5</v>
      </c>
      <c r="Y21" s="332"/>
      <c r="Z21" s="332">
        <v>1</v>
      </c>
      <c r="AA21" s="332">
        <v>2</v>
      </c>
      <c r="AB21" s="332"/>
      <c r="AC21" s="332">
        <v>3</v>
      </c>
      <c r="AD21" s="332">
        <v>2</v>
      </c>
      <c r="AE21" s="332"/>
      <c r="AF21" s="332">
        <v>7</v>
      </c>
      <c r="AG21" s="332">
        <v>2</v>
      </c>
      <c r="AH21" s="332"/>
      <c r="AI21" s="332">
        <v>4</v>
      </c>
      <c r="AJ21" s="332">
        <v>1</v>
      </c>
      <c r="AK21" s="332"/>
      <c r="AL21" s="332">
        <v>4</v>
      </c>
      <c r="AM21" s="332">
        <v>3</v>
      </c>
      <c r="AN21" s="332"/>
      <c r="AO21" s="332">
        <v>7</v>
      </c>
      <c r="AP21" s="332">
        <v>2</v>
      </c>
      <c r="AQ21" s="332"/>
      <c r="AR21" s="332">
        <v>5</v>
      </c>
      <c r="AS21" s="332">
        <v>2</v>
      </c>
      <c r="AT21" s="332"/>
      <c r="AU21" s="332">
        <v>1</v>
      </c>
      <c r="AV21" s="332">
        <v>1</v>
      </c>
      <c r="AW21" s="332"/>
      <c r="AX21" s="332">
        <v>1</v>
      </c>
      <c r="AY21" s="332">
        <v>2</v>
      </c>
      <c r="AZ21" s="332"/>
      <c r="BA21" s="332">
        <f t="shared" si="1"/>
        <v>66</v>
      </c>
      <c r="BB21" s="332">
        <f t="shared" si="1"/>
        <v>44</v>
      </c>
      <c r="BC21" s="335"/>
    </row>
    <row r="22" spans="1:55" ht="24" customHeight="1">
      <c r="A22" s="808" t="s">
        <v>102</v>
      </c>
      <c r="B22" s="808"/>
      <c r="C22" s="212"/>
      <c r="D22" s="332">
        <f t="shared" si="0"/>
        <v>358</v>
      </c>
      <c r="E22" s="332">
        <v>352</v>
      </c>
      <c r="F22" s="332">
        <v>6</v>
      </c>
      <c r="G22" s="332"/>
      <c r="H22" s="332">
        <v>80</v>
      </c>
      <c r="I22" s="332"/>
      <c r="J22" s="332"/>
      <c r="K22" s="332">
        <v>22</v>
      </c>
      <c r="L22" s="332">
        <v>1</v>
      </c>
      <c r="M22" s="332"/>
      <c r="N22" s="332">
        <v>20</v>
      </c>
      <c r="O22" s="332"/>
      <c r="P22" s="332"/>
      <c r="Q22" s="332">
        <v>12</v>
      </c>
      <c r="R22" s="332"/>
      <c r="S22" s="332"/>
      <c r="T22" s="332">
        <v>19</v>
      </c>
      <c r="U22" s="332">
        <v>1</v>
      </c>
      <c r="V22" s="332"/>
      <c r="W22" s="332">
        <v>20</v>
      </c>
      <c r="X22" s="332">
        <v>1</v>
      </c>
      <c r="Y22" s="332"/>
      <c r="Z22" s="332">
        <v>19</v>
      </c>
      <c r="AA22" s="332"/>
      <c r="AB22" s="332"/>
      <c r="AC22" s="332">
        <v>20</v>
      </c>
      <c r="AD22" s="332"/>
      <c r="AE22" s="332"/>
      <c r="AF22" s="332">
        <v>11</v>
      </c>
      <c r="AG22" s="332"/>
      <c r="AH22" s="332"/>
      <c r="AI22" s="332">
        <v>10</v>
      </c>
      <c r="AJ22" s="332"/>
      <c r="AK22" s="332"/>
      <c r="AL22" s="332">
        <v>4</v>
      </c>
      <c r="AM22" s="332"/>
      <c r="AN22" s="332"/>
      <c r="AO22" s="332">
        <v>4</v>
      </c>
      <c r="AP22" s="332"/>
      <c r="AQ22" s="332"/>
      <c r="AR22" s="332">
        <v>2</v>
      </c>
      <c r="AS22" s="332">
        <v>1</v>
      </c>
      <c r="AT22" s="332"/>
      <c r="AU22" s="332">
        <v>6</v>
      </c>
      <c r="AV22" s="332"/>
      <c r="AW22" s="332"/>
      <c r="AX22" s="332">
        <v>2</v>
      </c>
      <c r="AY22" s="332"/>
      <c r="AZ22" s="332"/>
      <c r="BA22" s="332">
        <f t="shared" si="1"/>
        <v>101</v>
      </c>
      <c r="BB22" s="332">
        <f t="shared" si="1"/>
        <v>2</v>
      </c>
      <c r="BC22" s="335"/>
    </row>
    <row r="23" spans="1:55" ht="23.25" customHeight="1">
      <c r="A23" s="808" t="s">
        <v>107</v>
      </c>
      <c r="B23" s="808"/>
      <c r="C23" s="212"/>
      <c r="D23" s="332">
        <f>D7-SUM(D8:D22)</f>
        <v>10360</v>
      </c>
      <c r="E23" s="332">
        <f>E7-SUM(E8:E22)</f>
        <v>7543</v>
      </c>
      <c r="F23" s="332">
        <f>F7-SUM(F8:F22)</f>
        <v>2817</v>
      </c>
      <c r="G23" s="332">
        <f aca="true" t="shared" si="2" ref="G23:AY23">G7-SUM(G8:G22)</f>
        <v>0</v>
      </c>
      <c r="H23" s="332">
        <f t="shared" si="2"/>
        <v>1059</v>
      </c>
      <c r="I23" s="332">
        <f t="shared" si="2"/>
        <v>202</v>
      </c>
      <c r="J23" s="332"/>
      <c r="K23" s="332">
        <f t="shared" si="2"/>
        <v>741</v>
      </c>
      <c r="L23" s="332">
        <f t="shared" si="2"/>
        <v>349</v>
      </c>
      <c r="M23" s="332"/>
      <c r="N23" s="332">
        <f t="shared" si="2"/>
        <v>642</v>
      </c>
      <c r="O23" s="332">
        <f t="shared" si="2"/>
        <v>433</v>
      </c>
      <c r="P23" s="332"/>
      <c r="Q23" s="332">
        <f t="shared" si="2"/>
        <v>512</v>
      </c>
      <c r="R23" s="332">
        <f t="shared" si="2"/>
        <v>344</v>
      </c>
      <c r="S23" s="332"/>
      <c r="T23" s="332">
        <f t="shared" si="2"/>
        <v>676</v>
      </c>
      <c r="U23" s="332">
        <f t="shared" si="2"/>
        <v>158</v>
      </c>
      <c r="V23" s="332"/>
      <c r="W23" s="332">
        <f t="shared" si="2"/>
        <v>367</v>
      </c>
      <c r="X23" s="332">
        <f t="shared" si="2"/>
        <v>71</v>
      </c>
      <c r="Y23" s="332"/>
      <c r="Z23" s="332">
        <f t="shared" si="2"/>
        <v>230</v>
      </c>
      <c r="AA23" s="332">
        <f t="shared" si="2"/>
        <v>57</v>
      </c>
      <c r="AB23" s="332"/>
      <c r="AC23" s="332">
        <f t="shared" si="2"/>
        <v>238</v>
      </c>
      <c r="AD23" s="332">
        <f t="shared" si="2"/>
        <v>16</v>
      </c>
      <c r="AE23" s="332"/>
      <c r="AF23" s="332">
        <f t="shared" si="2"/>
        <v>197</v>
      </c>
      <c r="AG23" s="332">
        <f t="shared" si="2"/>
        <v>57</v>
      </c>
      <c r="AH23" s="332"/>
      <c r="AI23" s="332">
        <f t="shared" si="2"/>
        <v>139</v>
      </c>
      <c r="AJ23" s="332">
        <f t="shared" si="2"/>
        <v>43</v>
      </c>
      <c r="AK23" s="332"/>
      <c r="AL23" s="332">
        <f t="shared" si="2"/>
        <v>174</v>
      </c>
      <c r="AM23" s="332">
        <f t="shared" si="2"/>
        <v>23</v>
      </c>
      <c r="AN23" s="332"/>
      <c r="AO23" s="332">
        <f t="shared" si="2"/>
        <v>141</v>
      </c>
      <c r="AP23" s="332">
        <f t="shared" si="2"/>
        <v>36</v>
      </c>
      <c r="AQ23" s="332"/>
      <c r="AR23" s="332">
        <f t="shared" si="2"/>
        <v>130</v>
      </c>
      <c r="AS23" s="332">
        <f t="shared" si="2"/>
        <v>40</v>
      </c>
      <c r="AT23" s="332"/>
      <c r="AU23" s="332">
        <f t="shared" si="2"/>
        <v>125</v>
      </c>
      <c r="AV23" s="332">
        <f t="shared" si="2"/>
        <v>28</v>
      </c>
      <c r="AW23" s="332"/>
      <c r="AX23" s="332">
        <f t="shared" si="2"/>
        <v>106</v>
      </c>
      <c r="AY23" s="332">
        <f t="shared" si="2"/>
        <v>33</v>
      </c>
      <c r="AZ23" s="332"/>
      <c r="BA23" s="332">
        <f t="shared" si="1"/>
        <v>2066</v>
      </c>
      <c r="BB23" s="332">
        <f t="shared" si="1"/>
        <v>927</v>
      </c>
      <c r="BC23" s="335"/>
    </row>
    <row r="24" spans="1:55" ht="6.75" customHeight="1" thickBot="1">
      <c r="A24" s="659"/>
      <c r="B24" s="659"/>
      <c r="C24" s="659"/>
      <c r="D24" s="659"/>
      <c r="E24" s="659"/>
      <c r="F24" s="659"/>
      <c r="G24" s="659"/>
      <c r="H24" s="659"/>
      <c r="I24" s="659"/>
      <c r="J24" s="659"/>
      <c r="K24" s="659"/>
      <c r="L24" s="659"/>
      <c r="M24" s="659"/>
      <c r="N24" s="659"/>
      <c r="O24" s="659"/>
      <c r="P24" s="659"/>
      <c r="Q24" s="659"/>
      <c r="R24" s="659"/>
      <c r="S24" s="659"/>
      <c r="T24" s="659"/>
      <c r="U24" s="659"/>
      <c r="V24" s="659"/>
      <c r="W24" s="659"/>
      <c r="X24" s="659"/>
      <c r="Y24" s="659"/>
      <c r="Z24" s="659"/>
      <c r="AA24" s="659"/>
      <c r="AB24" s="659"/>
      <c r="AC24" s="659"/>
      <c r="AD24" s="659"/>
      <c r="AE24" s="659"/>
      <c r="AF24" s="659"/>
      <c r="AG24" s="659"/>
      <c r="AH24" s="659"/>
      <c r="AI24" s="659"/>
      <c r="AJ24" s="659"/>
      <c r="AK24" s="659"/>
      <c r="AL24" s="659"/>
      <c r="AM24" s="659"/>
      <c r="AN24" s="659"/>
      <c r="AO24" s="659"/>
      <c r="AP24" s="659"/>
      <c r="AQ24" s="659"/>
      <c r="AR24" s="659"/>
      <c r="AS24" s="659"/>
      <c r="AT24" s="659"/>
      <c r="AU24" s="659"/>
      <c r="AV24" s="659"/>
      <c r="AW24" s="659"/>
      <c r="AX24" s="659"/>
      <c r="AY24" s="659"/>
      <c r="AZ24" s="659"/>
      <c r="BA24" s="659"/>
      <c r="BB24" s="659"/>
      <c r="BC24" s="479"/>
    </row>
    <row r="25" spans="1:55" s="26" customFormat="1" ht="12">
      <c r="A25" s="591" t="s">
        <v>120</v>
      </c>
      <c r="B25" s="591"/>
      <c r="C25" s="591"/>
      <c r="D25" s="591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</row>
    <row r="26" spans="1:55" s="26" customFormat="1" ht="12">
      <c r="A26" s="269" t="s">
        <v>535</v>
      </c>
      <c r="B26" s="616"/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616"/>
      <c r="N26" s="616"/>
      <c r="O26" s="616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</row>
    <row r="27" spans="1:55" ht="12.75">
      <c r="A27" s="269"/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</row>
    <row r="28" spans="1:55" ht="12.75">
      <c r="A28" s="609"/>
      <c r="B28" s="609"/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5" ht="12.75">
      <c r="A29" s="609"/>
      <c r="B29" s="609"/>
      <c r="C29" s="609"/>
      <c r="D29" s="609"/>
      <c r="E29" s="609"/>
      <c r="F29" s="609"/>
      <c r="G29" s="609"/>
      <c r="H29" s="609"/>
      <c r="I29" s="609"/>
      <c r="J29" s="609"/>
      <c r="K29" s="609"/>
      <c r="L29" s="609"/>
      <c r="M29" s="609"/>
      <c r="N29" s="609"/>
      <c r="O29" s="609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50" ht="17.25" customHeight="1"/>
    <row r="51" ht="15.75">
      <c r="A51" s="45"/>
    </row>
    <row r="52" ht="15.75">
      <c r="A52" s="45"/>
    </row>
  </sheetData>
  <sheetProtection/>
  <mergeCells count="35">
    <mergeCell ref="A21:B21"/>
    <mergeCell ref="A22:B22"/>
    <mergeCell ref="A23:B23"/>
    <mergeCell ref="A15:B15"/>
    <mergeCell ref="A16:B16"/>
    <mergeCell ref="A17:B17"/>
    <mergeCell ref="A18:B18"/>
    <mergeCell ref="A19:B19"/>
    <mergeCell ref="A20:B20"/>
    <mergeCell ref="A14:B14"/>
    <mergeCell ref="AO5:AP5"/>
    <mergeCell ref="AR5:AS5"/>
    <mergeCell ref="AU5:AV5"/>
    <mergeCell ref="AF5:AG5"/>
    <mergeCell ref="AI5:AJ5"/>
    <mergeCell ref="D5:F5"/>
    <mergeCell ref="H5:I5"/>
    <mergeCell ref="A9:B9"/>
    <mergeCell ref="A13:B13"/>
    <mergeCell ref="A11:B11"/>
    <mergeCell ref="A12:B12"/>
    <mergeCell ref="BA5:BC5"/>
    <mergeCell ref="BB6:BC6"/>
    <mergeCell ref="W5:X5"/>
    <mergeCell ref="Z5:AA5"/>
    <mergeCell ref="AC5:AD5"/>
    <mergeCell ref="A5:B6"/>
    <mergeCell ref="K5:L5"/>
    <mergeCell ref="AL5:AM5"/>
    <mergeCell ref="N5:O5"/>
    <mergeCell ref="Q5:R5"/>
    <mergeCell ref="T5:U5"/>
    <mergeCell ref="A2:BC2"/>
    <mergeCell ref="AX5:AY5"/>
    <mergeCell ref="A10:B10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3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Z50"/>
  <sheetViews>
    <sheetView zoomScale="95" zoomScaleNormal="95" zoomScalePageLayoutView="0" workbookViewId="0" topLeftCell="A1">
      <selection activeCell="L23" sqref="L23"/>
    </sheetView>
  </sheetViews>
  <sheetFormatPr defaultColWidth="11.421875" defaultRowHeight="12.75"/>
  <cols>
    <col min="1" max="1" width="3.00390625" style="77" customWidth="1"/>
    <col min="2" max="2" width="19.57421875" style="77" bestFit="1" customWidth="1"/>
    <col min="3" max="3" width="3.421875" style="77" customWidth="1"/>
    <col min="4" max="4" width="8.140625" style="77" bestFit="1" customWidth="1"/>
    <col min="5" max="5" width="11.28125" style="77" bestFit="1" customWidth="1"/>
    <col min="6" max="6" width="5.00390625" style="77" bestFit="1" customWidth="1"/>
    <col min="7" max="7" width="1.8515625" style="77" customWidth="1"/>
    <col min="8" max="8" width="8.140625" style="77" bestFit="1" customWidth="1"/>
    <col min="9" max="9" width="11.28125" style="77" bestFit="1" customWidth="1"/>
    <col min="10" max="10" width="5.00390625" style="77" bestFit="1" customWidth="1"/>
    <col min="11" max="11" width="1.8515625" style="77" customWidth="1"/>
    <col min="12" max="12" width="8.140625" style="77" bestFit="1" customWidth="1"/>
    <col min="13" max="13" width="11.28125" style="77" bestFit="1" customWidth="1"/>
    <col min="14" max="14" width="5.00390625" style="77" bestFit="1" customWidth="1"/>
    <col min="15" max="15" width="1.8515625" style="77" customWidth="1"/>
    <col min="16" max="16" width="8.140625" style="77" bestFit="1" customWidth="1"/>
    <col min="17" max="17" width="11.28125" style="77" bestFit="1" customWidth="1"/>
    <col min="18" max="18" width="5.00390625" style="77" bestFit="1" customWidth="1"/>
    <col min="19" max="19" width="1.8515625" style="77" customWidth="1"/>
    <col min="20" max="20" width="8.140625" style="77" bestFit="1" customWidth="1"/>
    <col min="21" max="21" width="11.57421875" style="77" customWidth="1"/>
    <col min="22" max="22" width="4.8515625" style="77" customWidth="1"/>
    <col min="23" max="23" width="1.8515625" style="77" customWidth="1"/>
    <col min="24" max="24" width="8.140625" style="77" bestFit="1" customWidth="1"/>
    <col min="25" max="25" width="11.57421875" style="77" customWidth="1"/>
    <col min="26" max="26" width="4.8515625" style="77" customWidth="1"/>
    <col min="27" max="16384" width="11.421875" style="77" customWidth="1"/>
  </cols>
  <sheetData>
    <row r="1" ht="12.75">
      <c r="A1" s="466" t="s">
        <v>612</v>
      </c>
    </row>
    <row r="2" spans="1:26" ht="12.75">
      <c r="A2" s="810" t="s">
        <v>250</v>
      </c>
      <c r="B2" s="810"/>
      <c r="C2" s="810"/>
      <c r="D2" s="810"/>
      <c r="E2" s="810"/>
      <c r="F2" s="810"/>
      <c r="G2" s="810"/>
      <c r="H2" s="810"/>
      <c r="I2" s="810"/>
      <c r="J2" s="810"/>
      <c r="K2" s="810"/>
      <c r="L2" s="810"/>
      <c r="M2" s="810"/>
      <c r="N2" s="810"/>
      <c r="O2" s="810"/>
      <c r="P2" s="810"/>
      <c r="Q2" s="810"/>
      <c r="R2" s="810"/>
      <c r="S2" s="810"/>
      <c r="T2" s="810"/>
      <c r="U2" s="810"/>
      <c r="V2" s="810"/>
      <c r="W2" s="810"/>
      <c r="X2" s="810"/>
      <c r="Y2" s="810"/>
      <c r="Z2" s="810"/>
    </row>
    <row r="3" spans="1:26" ht="14.25">
      <c r="A3" s="669" t="s">
        <v>642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  <c r="S3" s="669"/>
      <c r="T3" s="669"/>
      <c r="U3" s="669"/>
      <c r="V3" s="669"/>
      <c r="W3" s="669"/>
      <c r="X3" s="669"/>
      <c r="Y3" s="669"/>
      <c r="Z3" s="669"/>
    </row>
    <row r="4" spans="1:26" ht="13.5" thickBot="1">
      <c r="A4" s="338"/>
      <c r="B4" s="338"/>
      <c r="C4" s="338"/>
      <c r="D4" s="338"/>
      <c r="E4" s="338"/>
      <c r="F4" s="339"/>
      <c r="G4" s="339"/>
      <c r="H4" s="340"/>
      <c r="I4" s="340"/>
      <c r="J4" s="340"/>
      <c r="K4" s="340"/>
      <c r="L4" s="340"/>
      <c r="M4" s="340"/>
      <c r="N4" s="340"/>
      <c r="O4" s="340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</row>
    <row r="5" spans="1:26" ht="12.75">
      <c r="A5" s="779" t="s">
        <v>432</v>
      </c>
      <c r="B5" s="779"/>
      <c r="C5" s="598"/>
      <c r="D5" s="812">
        <v>2006</v>
      </c>
      <c r="E5" s="812"/>
      <c r="F5" s="812"/>
      <c r="G5" s="670"/>
      <c r="H5" s="812">
        <v>2007</v>
      </c>
      <c r="I5" s="812"/>
      <c r="J5" s="812"/>
      <c r="K5" s="670"/>
      <c r="L5" s="812">
        <v>2008</v>
      </c>
      <c r="M5" s="812"/>
      <c r="N5" s="812"/>
      <c r="O5" s="670"/>
      <c r="P5" s="812">
        <v>2009</v>
      </c>
      <c r="Q5" s="812"/>
      <c r="R5" s="812"/>
      <c r="S5" s="670"/>
      <c r="T5" s="812">
        <v>2010</v>
      </c>
      <c r="U5" s="812"/>
      <c r="V5" s="812"/>
      <c r="W5" s="670"/>
      <c r="X5" s="812">
        <v>2011</v>
      </c>
      <c r="Y5" s="812"/>
      <c r="Z5" s="812"/>
    </row>
    <row r="6" spans="1:26" ht="12.75">
      <c r="A6" s="811"/>
      <c r="B6" s="811"/>
      <c r="C6" s="599"/>
      <c r="D6" s="671" t="s">
        <v>6</v>
      </c>
      <c r="E6" s="671" t="s">
        <v>251</v>
      </c>
      <c r="F6" s="671" t="s">
        <v>252</v>
      </c>
      <c r="G6" s="671"/>
      <c r="H6" s="671" t="s">
        <v>6</v>
      </c>
      <c r="I6" s="671" t="s">
        <v>251</v>
      </c>
      <c r="J6" s="671" t="s">
        <v>252</v>
      </c>
      <c r="K6" s="671"/>
      <c r="L6" s="671" t="s">
        <v>6</v>
      </c>
      <c r="M6" s="671" t="s">
        <v>251</v>
      </c>
      <c r="N6" s="671" t="s">
        <v>252</v>
      </c>
      <c r="O6" s="671"/>
      <c r="P6" s="671" t="s">
        <v>6</v>
      </c>
      <c r="Q6" s="671" t="s">
        <v>251</v>
      </c>
      <c r="R6" s="671" t="s">
        <v>252</v>
      </c>
      <c r="S6" s="671"/>
      <c r="T6" s="671" t="s">
        <v>6</v>
      </c>
      <c r="U6" s="671" t="s">
        <v>251</v>
      </c>
      <c r="V6" s="671" t="s">
        <v>252</v>
      </c>
      <c r="W6" s="671"/>
      <c r="X6" s="671" t="s">
        <v>6</v>
      </c>
      <c r="Y6" s="671" t="s">
        <v>251</v>
      </c>
      <c r="Z6" s="671" t="s">
        <v>252</v>
      </c>
    </row>
    <row r="7" spans="1:26" ht="12.75">
      <c r="A7" s="341"/>
      <c r="B7" s="341"/>
      <c r="C7" s="341"/>
      <c r="D7" s="345"/>
      <c r="E7" s="345"/>
      <c r="F7" s="346"/>
      <c r="G7" s="346"/>
      <c r="H7" s="345"/>
      <c r="I7" s="345"/>
      <c r="J7" s="346"/>
      <c r="K7" s="346"/>
      <c r="L7" s="344"/>
      <c r="M7" s="341"/>
      <c r="N7" s="341"/>
      <c r="O7" s="341"/>
      <c r="P7" s="344"/>
      <c r="Q7" s="341"/>
      <c r="R7" s="341"/>
      <c r="S7" s="341"/>
      <c r="T7" s="344"/>
      <c r="U7" s="341"/>
      <c r="V7" s="341"/>
      <c r="W7" s="341"/>
      <c r="X7" s="344"/>
      <c r="Y7" s="341"/>
      <c r="Z7" s="341"/>
    </row>
    <row r="8" spans="1:26" ht="12.75">
      <c r="A8" s="347"/>
      <c r="B8" s="347" t="s">
        <v>433</v>
      </c>
      <c r="C8" s="347"/>
      <c r="D8" s="348">
        <v>11682</v>
      </c>
      <c r="E8" s="348">
        <v>13625711</v>
      </c>
      <c r="F8" s="349">
        <v>0.8573497559136547</v>
      </c>
      <c r="G8" s="349"/>
      <c r="H8" s="348">
        <v>14386</v>
      </c>
      <c r="I8" s="348">
        <v>14327491.58</v>
      </c>
      <c r="J8" s="349">
        <v>1.00408364713902</v>
      </c>
      <c r="K8" s="349"/>
      <c r="L8" s="348">
        <v>15895</v>
      </c>
      <c r="M8" s="348">
        <v>14151133.06</v>
      </c>
      <c r="N8" s="349">
        <v>1.1232316120982047</v>
      </c>
      <c r="O8" s="349"/>
      <c r="P8" s="348">
        <v>17016</v>
      </c>
      <c r="Q8" s="348">
        <v>13696664</v>
      </c>
      <c r="R8" s="349">
        <v>1.2423463114813944</v>
      </c>
      <c r="S8" s="349"/>
      <c r="T8" s="348">
        <f>SUM(T10:T44)</f>
        <v>19930</v>
      </c>
      <c r="U8" s="348">
        <f>SUM(U10:U44)</f>
        <v>14222853</v>
      </c>
      <c r="V8" s="349">
        <f>T8/U8*1000</f>
        <v>1.4012659766644568</v>
      </c>
      <c r="W8" s="349"/>
      <c r="X8" s="348">
        <v>19377</v>
      </c>
      <c r="Y8" s="348">
        <f>SUM(Y10:Y44)</f>
        <v>14848360.833333336</v>
      </c>
      <c r="Z8" s="349">
        <f>X8/Y8*1000</f>
        <v>1.3049925320039533</v>
      </c>
    </row>
    <row r="9" spans="1:26" ht="12.75">
      <c r="A9" s="341"/>
      <c r="B9" s="341"/>
      <c r="C9" s="341"/>
      <c r="D9" s="342"/>
      <c r="E9" s="342"/>
      <c r="F9" s="343"/>
      <c r="G9" s="343"/>
      <c r="H9" s="341"/>
      <c r="I9" s="342"/>
      <c r="J9" s="343"/>
      <c r="K9" s="343"/>
      <c r="L9" s="341"/>
      <c r="M9" s="342"/>
      <c r="N9" s="343"/>
      <c r="O9" s="343"/>
      <c r="P9" s="341"/>
      <c r="Q9" s="342"/>
      <c r="R9" s="343"/>
      <c r="S9" s="343"/>
      <c r="T9" s="341"/>
      <c r="U9" s="342"/>
      <c r="V9" s="343"/>
      <c r="W9" s="343"/>
      <c r="X9" s="341"/>
      <c r="Y9" s="342"/>
      <c r="Z9" s="343"/>
    </row>
    <row r="10" spans="1:26" ht="12.75">
      <c r="A10" s="341"/>
      <c r="B10" s="350" t="s">
        <v>10</v>
      </c>
      <c r="C10" s="350"/>
      <c r="D10" s="348">
        <v>179</v>
      </c>
      <c r="E10" s="348">
        <v>180631</v>
      </c>
      <c r="F10" s="349">
        <v>0.9909705421550011</v>
      </c>
      <c r="G10" s="349"/>
      <c r="H10" s="348">
        <v>209</v>
      </c>
      <c r="I10" s="348">
        <v>196841</v>
      </c>
      <c r="J10" s="349">
        <v>1.0617706676962626</v>
      </c>
      <c r="K10" s="349"/>
      <c r="L10" s="342">
        <v>175</v>
      </c>
      <c r="M10" s="348">
        <v>187278</v>
      </c>
      <c r="N10" s="349">
        <v>0.934439709949914</v>
      </c>
      <c r="O10" s="349"/>
      <c r="P10" s="351">
        <v>209</v>
      </c>
      <c r="Q10" s="348">
        <v>176555</v>
      </c>
      <c r="R10" s="349">
        <v>1.1837670980714226</v>
      </c>
      <c r="S10" s="349"/>
      <c r="T10" s="351">
        <v>285</v>
      </c>
      <c r="U10" s="348">
        <v>184621</v>
      </c>
      <c r="V10" s="349">
        <f>T10/U10*1000</f>
        <v>1.5437030456990266</v>
      </c>
      <c r="W10" s="349"/>
      <c r="X10" s="351">
        <v>272</v>
      </c>
      <c r="Y10" s="348">
        <v>190563.58333333334</v>
      </c>
      <c r="Z10" s="349">
        <f>X10/Y10*1000</f>
        <v>1.4273451162188648</v>
      </c>
    </row>
    <row r="11" spans="1:26" ht="12.75">
      <c r="A11" s="341"/>
      <c r="B11" s="350" t="s">
        <v>11</v>
      </c>
      <c r="C11" s="350"/>
      <c r="D11" s="348">
        <v>572</v>
      </c>
      <c r="E11" s="348">
        <v>659415</v>
      </c>
      <c r="F11" s="349">
        <v>0.8674355299773283</v>
      </c>
      <c r="G11" s="349"/>
      <c r="H11" s="348">
        <v>833</v>
      </c>
      <c r="I11" s="348">
        <v>692281</v>
      </c>
      <c r="J11" s="349">
        <v>1.2032686149121525</v>
      </c>
      <c r="K11" s="349"/>
      <c r="L11" s="342">
        <v>815</v>
      </c>
      <c r="M11" s="348">
        <v>661120</v>
      </c>
      <c r="N11" s="349">
        <v>1.2327565343659246</v>
      </c>
      <c r="O11" s="349"/>
      <c r="P11" s="351">
        <v>941</v>
      </c>
      <c r="Q11" s="348">
        <v>607793</v>
      </c>
      <c r="R11" s="349">
        <v>1.5482244777415994</v>
      </c>
      <c r="S11" s="349"/>
      <c r="T11" s="351">
        <v>1174</v>
      </c>
      <c r="U11" s="348">
        <v>627003</v>
      </c>
      <c r="V11" s="349">
        <f aca="true" t="shared" si="0" ref="V11:V44">T11/U11*1000</f>
        <v>1.872399334612434</v>
      </c>
      <c r="W11" s="349"/>
      <c r="X11" s="351">
        <v>1183</v>
      </c>
      <c r="Y11" s="348">
        <v>652701.3333333334</v>
      </c>
      <c r="Z11" s="349">
        <f aca="true" t="shared" si="1" ref="Z11:Z44">X11/Y11*1000</f>
        <v>1.8124675706704034</v>
      </c>
    </row>
    <row r="12" spans="1:26" ht="12.75">
      <c r="A12" s="341"/>
      <c r="B12" s="350" t="s">
        <v>12</v>
      </c>
      <c r="C12" s="350"/>
      <c r="D12" s="348">
        <v>95</v>
      </c>
      <c r="E12" s="348">
        <v>114781</v>
      </c>
      <c r="F12" s="349">
        <v>0.8276631149754751</v>
      </c>
      <c r="G12" s="349"/>
      <c r="H12" s="348">
        <v>141</v>
      </c>
      <c r="I12" s="348">
        <v>130193</v>
      </c>
      <c r="J12" s="349">
        <v>1.0830075349673178</v>
      </c>
      <c r="K12" s="349"/>
      <c r="L12" s="342">
        <v>159</v>
      </c>
      <c r="M12" s="348">
        <v>129472</v>
      </c>
      <c r="N12" s="349">
        <v>1.2280647553138904</v>
      </c>
      <c r="O12" s="349"/>
      <c r="P12" s="351">
        <v>135</v>
      </c>
      <c r="Q12" s="348">
        <v>117245</v>
      </c>
      <c r="R12" s="349">
        <v>1.1514350292123332</v>
      </c>
      <c r="S12" s="349"/>
      <c r="T12" s="351">
        <v>197</v>
      </c>
      <c r="U12" s="348">
        <v>115939</v>
      </c>
      <c r="V12" s="349">
        <f t="shared" si="0"/>
        <v>1.6991693908003347</v>
      </c>
      <c r="W12" s="349"/>
      <c r="X12" s="351">
        <v>203</v>
      </c>
      <c r="Y12" s="348">
        <v>119026.75</v>
      </c>
      <c r="Z12" s="349">
        <f t="shared" si="1"/>
        <v>1.705498973970137</v>
      </c>
    </row>
    <row r="13" spans="1:26" ht="12.75">
      <c r="A13" s="341"/>
      <c r="B13" s="350" t="s">
        <v>13</v>
      </c>
      <c r="C13" s="350"/>
      <c r="D13" s="348">
        <v>109</v>
      </c>
      <c r="E13" s="348">
        <v>115109</v>
      </c>
      <c r="F13" s="349">
        <v>0.9469285633616833</v>
      </c>
      <c r="G13" s="349"/>
      <c r="H13" s="348">
        <v>79</v>
      </c>
      <c r="I13" s="348">
        <v>123801</v>
      </c>
      <c r="J13" s="349">
        <v>0.6381208552434956</v>
      </c>
      <c r="K13" s="349"/>
      <c r="L13" s="342">
        <v>102</v>
      </c>
      <c r="M13" s="348">
        <v>121084</v>
      </c>
      <c r="N13" s="349">
        <v>0.8423904066598394</v>
      </c>
      <c r="O13" s="349"/>
      <c r="P13" s="351">
        <v>114</v>
      </c>
      <c r="Q13" s="348">
        <v>124292</v>
      </c>
      <c r="R13" s="349">
        <v>0.9171949924371641</v>
      </c>
      <c r="S13" s="349"/>
      <c r="T13" s="351">
        <v>131</v>
      </c>
      <c r="U13" s="348">
        <v>123984</v>
      </c>
      <c r="V13" s="349">
        <f t="shared" si="0"/>
        <v>1.0565879468318493</v>
      </c>
      <c r="W13" s="349"/>
      <c r="X13" s="351">
        <v>147</v>
      </c>
      <c r="Y13" s="348">
        <v>130702.91666666667</v>
      </c>
      <c r="Z13" s="349">
        <f t="shared" si="1"/>
        <v>1.124687985157179</v>
      </c>
    </row>
    <row r="14" spans="1:26" ht="12.75">
      <c r="A14" s="341"/>
      <c r="B14" s="350" t="s">
        <v>14</v>
      </c>
      <c r="C14" s="350"/>
      <c r="D14" s="348">
        <v>593</v>
      </c>
      <c r="E14" s="348">
        <v>521443</v>
      </c>
      <c r="F14" s="349">
        <v>1.137228805449493</v>
      </c>
      <c r="G14" s="349"/>
      <c r="H14" s="348">
        <v>787</v>
      </c>
      <c r="I14" s="348">
        <v>547942</v>
      </c>
      <c r="J14" s="349">
        <v>1.4362834022579032</v>
      </c>
      <c r="K14" s="349"/>
      <c r="L14" s="342">
        <v>1030</v>
      </c>
      <c r="M14" s="348">
        <v>539146</v>
      </c>
      <c r="N14" s="349">
        <v>1.9104287150419368</v>
      </c>
      <c r="O14" s="349"/>
      <c r="P14" s="351">
        <v>1136</v>
      </c>
      <c r="Q14" s="348">
        <v>499140</v>
      </c>
      <c r="R14" s="349">
        <v>2.275914573065673</v>
      </c>
      <c r="S14" s="349"/>
      <c r="T14" s="351">
        <v>1426</v>
      </c>
      <c r="U14" s="348">
        <v>540253</v>
      </c>
      <c r="V14" s="349">
        <f t="shared" si="0"/>
        <v>2.639504084197589</v>
      </c>
      <c r="W14" s="349"/>
      <c r="X14" s="351">
        <v>1171</v>
      </c>
      <c r="Y14" s="348">
        <v>585607</v>
      </c>
      <c r="Z14" s="349">
        <f t="shared" si="1"/>
        <v>1.9996345672097497</v>
      </c>
    </row>
    <row r="15" spans="1:26" ht="12.75">
      <c r="A15" s="341"/>
      <c r="B15" s="350" t="s">
        <v>15</v>
      </c>
      <c r="C15" s="350"/>
      <c r="D15" s="348">
        <v>76</v>
      </c>
      <c r="E15" s="348">
        <v>94288</v>
      </c>
      <c r="F15" s="349">
        <v>0.8060410656711353</v>
      </c>
      <c r="G15" s="349"/>
      <c r="H15" s="348">
        <v>66</v>
      </c>
      <c r="I15" s="348">
        <v>101326</v>
      </c>
      <c r="J15" s="349">
        <v>0.6513629275802855</v>
      </c>
      <c r="K15" s="349"/>
      <c r="L15" s="342">
        <v>63</v>
      </c>
      <c r="M15" s="348">
        <v>97665</v>
      </c>
      <c r="N15" s="349">
        <v>0.6450622024266626</v>
      </c>
      <c r="O15" s="349"/>
      <c r="P15" s="351">
        <v>72</v>
      </c>
      <c r="Q15" s="348">
        <v>97848</v>
      </c>
      <c r="R15" s="349">
        <v>0.7358351729212657</v>
      </c>
      <c r="S15" s="349"/>
      <c r="T15" s="351">
        <v>122</v>
      </c>
      <c r="U15" s="348">
        <v>103314</v>
      </c>
      <c r="V15" s="349">
        <f t="shared" si="0"/>
        <v>1.1808660975279246</v>
      </c>
      <c r="W15" s="349"/>
      <c r="X15" s="351">
        <v>103</v>
      </c>
      <c r="Y15" s="348">
        <v>109410.5</v>
      </c>
      <c r="Z15" s="349">
        <f t="shared" si="1"/>
        <v>0.9414087313374859</v>
      </c>
    </row>
    <row r="16" spans="1:26" ht="12.75">
      <c r="A16" s="341"/>
      <c r="B16" s="350" t="s">
        <v>16</v>
      </c>
      <c r="C16" s="350"/>
      <c r="D16" s="348">
        <v>164</v>
      </c>
      <c r="E16" s="348">
        <v>148796</v>
      </c>
      <c r="F16" s="349">
        <v>1.1021801661334982</v>
      </c>
      <c r="G16" s="349"/>
      <c r="H16" s="348">
        <v>174</v>
      </c>
      <c r="I16" s="348">
        <v>147569</v>
      </c>
      <c r="J16" s="349">
        <v>1.1791094335531174</v>
      </c>
      <c r="K16" s="349"/>
      <c r="L16" s="342">
        <v>205</v>
      </c>
      <c r="M16" s="348">
        <v>150731</v>
      </c>
      <c r="N16" s="349">
        <v>1.3600387445183804</v>
      </c>
      <c r="O16" s="349"/>
      <c r="P16" s="351">
        <v>180</v>
      </c>
      <c r="Q16" s="348">
        <v>157392</v>
      </c>
      <c r="R16" s="349">
        <v>1.1436413540713632</v>
      </c>
      <c r="S16" s="349"/>
      <c r="T16" s="351">
        <v>143</v>
      </c>
      <c r="U16" s="348">
        <v>165459</v>
      </c>
      <c r="V16" s="349">
        <f t="shared" si="0"/>
        <v>0.8642624456814074</v>
      </c>
      <c r="W16" s="349"/>
      <c r="X16" s="351">
        <v>155</v>
      </c>
      <c r="Y16" s="348">
        <v>173113.75</v>
      </c>
      <c r="Z16" s="349">
        <f t="shared" si="1"/>
        <v>0.8953650417716674</v>
      </c>
    </row>
    <row r="17" spans="1:26" ht="12.75">
      <c r="A17" s="341"/>
      <c r="B17" s="350" t="s">
        <v>17</v>
      </c>
      <c r="C17" s="350"/>
      <c r="D17" s="348">
        <v>555</v>
      </c>
      <c r="E17" s="348">
        <v>688865</v>
      </c>
      <c r="F17" s="349">
        <v>0.8056730999542726</v>
      </c>
      <c r="G17" s="349"/>
      <c r="H17" s="348">
        <v>850</v>
      </c>
      <c r="I17" s="348">
        <v>714956</v>
      </c>
      <c r="J17" s="349">
        <v>1.1888843509250917</v>
      </c>
      <c r="K17" s="349"/>
      <c r="L17" s="342">
        <v>922</v>
      </c>
      <c r="M17" s="348">
        <v>679176</v>
      </c>
      <c r="N17" s="349">
        <v>1.3575273566792703</v>
      </c>
      <c r="O17" s="349"/>
      <c r="P17" s="351">
        <v>1115</v>
      </c>
      <c r="Q17" s="348">
        <v>606059</v>
      </c>
      <c r="R17" s="349">
        <v>1.8397548753504196</v>
      </c>
      <c r="S17" s="349"/>
      <c r="T17" s="351">
        <v>1085</v>
      </c>
      <c r="U17" s="348">
        <v>639098</v>
      </c>
      <c r="V17" s="349">
        <f t="shared" si="0"/>
        <v>1.69770520327086</v>
      </c>
      <c r="W17" s="349"/>
      <c r="X17" s="351">
        <v>1168</v>
      </c>
      <c r="Y17" s="348">
        <v>656742.4166666666</v>
      </c>
      <c r="Z17" s="349">
        <f t="shared" si="1"/>
        <v>1.7784750464698933</v>
      </c>
    </row>
    <row r="18" spans="1:26" ht="12.75">
      <c r="A18" s="341"/>
      <c r="B18" s="350" t="s">
        <v>48</v>
      </c>
      <c r="C18" s="350"/>
      <c r="D18" s="348">
        <v>675</v>
      </c>
      <c r="E18" s="348">
        <v>1124365</v>
      </c>
      <c r="F18" s="349">
        <v>0.6003388579331446</v>
      </c>
      <c r="G18" s="349"/>
      <c r="H18" s="348">
        <v>859</v>
      </c>
      <c r="I18" s="348">
        <v>851532.6</v>
      </c>
      <c r="J18" s="349">
        <v>1.0087693647900269</v>
      </c>
      <c r="K18" s="349"/>
      <c r="L18" s="342">
        <v>815</v>
      </c>
      <c r="M18" s="348">
        <v>856023.64</v>
      </c>
      <c r="N18" s="349">
        <v>0.95207651041039</v>
      </c>
      <c r="O18" s="349"/>
      <c r="P18" s="351">
        <v>776</v>
      </c>
      <c r="Q18" s="351">
        <v>833325</v>
      </c>
      <c r="R18" s="349">
        <v>0.9312093120931209</v>
      </c>
      <c r="S18" s="349"/>
      <c r="T18" s="351">
        <v>897</v>
      </c>
      <c r="U18" s="351">
        <v>833664</v>
      </c>
      <c r="V18" s="349">
        <f t="shared" si="0"/>
        <v>1.0759730538922156</v>
      </c>
      <c r="W18" s="349"/>
      <c r="X18" s="351">
        <v>1045</v>
      </c>
      <c r="Y18" s="351">
        <v>881695</v>
      </c>
      <c r="Z18" s="349">
        <f t="shared" si="1"/>
        <v>1.1852171102251914</v>
      </c>
    </row>
    <row r="19" spans="1:26" ht="12.75">
      <c r="A19" s="341"/>
      <c r="B19" s="350" t="s">
        <v>49</v>
      </c>
      <c r="C19" s="350"/>
      <c r="D19" s="348">
        <v>602</v>
      </c>
      <c r="E19" s="348">
        <v>1290073</v>
      </c>
      <c r="F19" s="349">
        <v>0.46664025989226965</v>
      </c>
      <c r="G19" s="349"/>
      <c r="H19" s="348">
        <v>534</v>
      </c>
      <c r="I19" s="348">
        <v>1079389.98</v>
      </c>
      <c r="J19" s="349">
        <v>0.49472388098321984</v>
      </c>
      <c r="K19" s="349"/>
      <c r="L19" s="342">
        <v>639</v>
      </c>
      <c r="M19" s="348">
        <v>1070758.75</v>
      </c>
      <c r="N19" s="349">
        <v>0.5967730826388297</v>
      </c>
      <c r="O19" s="349"/>
      <c r="P19" s="351">
        <v>837</v>
      </c>
      <c r="Q19" s="351">
        <v>1051317</v>
      </c>
      <c r="R19" s="349">
        <v>0.7961442647650518</v>
      </c>
      <c r="S19" s="349"/>
      <c r="T19" s="351">
        <v>980</v>
      </c>
      <c r="U19" s="351">
        <v>1066708</v>
      </c>
      <c r="V19" s="349">
        <f t="shared" si="0"/>
        <v>0.9187143998170071</v>
      </c>
      <c r="W19" s="349"/>
      <c r="X19" s="351">
        <v>845</v>
      </c>
      <c r="Y19" s="351">
        <v>1103479</v>
      </c>
      <c r="Z19" s="349">
        <f t="shared" si="1"/>
        <v>0.7657599283719944</v>
      </c>
    </row>
    <row r="20" spans="1:26" ht="12.75">
      <c r="A20" s="341"/>
      <c r="B20" s="350" t="s">
        <v>20</v>
      </c>
      <c r="C20" s="350"/>
      <c r="D20" s="348">
        <v>134</v>
      </c>
      <c r="E20" s="348">
        <v>173267</v>
      </c>
      <c r="F20" s="349">
        <v>0.7733728869317296</v>
      </c>
      <c r="G20" s="349"/>
      <c r="H20" s="348">
        <v>176</v>
      </c>
      <c r="I20" s="348">
        <v>179325</v>
      </c>
      <c r="J20" s="349">
        <v>0.9814582462010317</v>
      </c>
      <c r="K20" s="349"/>
      <c r="L20" s="342">
        <v>162</v>
      </c>
      <c r="M20" s="348">
        <v>179254</v>
      </c>
      <c r="N20" s="349">
        <v>0.9037455231124549</v>
      </c>
      <c r="O20" s="349"/>
      <c r="P20" s="351">
        <v>193</v>
      </c>
      <c r="Q20" s="348">
        <v>175482</v>
      </c>
      <c r="R20" s="349">
        <v>1.0998279025769024</v>
      </c>
      <c r="S20" s="349"/>
      <c r="T20" s="351">
        <v>266</v>
      </c>
      <c r="U20" s="348">
        <v>182190</v>
      </c>
      <c r="V20" s="349">
        <f t="shared" si="0"/>
        <v>1.4600142708161807</v>
      </c>
      <c r="W20" s="349"/>
      <c r="X20" s="351">
        <v>250</v>
      </c>
      <c r="Y20" s="348">
        <v>190977.16666666666</v>
      </c>
      <c r="Z20" s="349">
        <f t="shared" si="1"/>
        <v>1.3090570164147022</v>
      </c>
    </row>
    <row r="21" spans="1:26" ht="12.75">
      <c r="A21" s="341"/>
      <c r="B21" s="350" t="s">
        <v>21</v>
      </c>
      <c r="C21" s="350"/>
      <c r="D21" s="348">
        <v>712</v>
      </c>
      <c r="E21" s="348">
        <v>573093</v>
      </c>
      <c r="F21" s="349">
        <v>1.2423812540024044</v>
      </c>
      <c r="G21" s="349"/>
      <c r="H21" s="348">
        <v>821</v>
      </c>
      <c r="I21" s="348">
        <v>605726</v>
      </c>
      <c r="J21" s="349">
        <v>1.3553983154099378</v>
      </c>
      <c r="K21" s="349"/>
      <c r="L21" s="342">
        <v>825</v>
      </c>
      <c r="M21" s="348">
        <v>597650</v>
      </c>
      <c r="N21" s="349">
        <v>1.3804065924872415</v>
      </c>
      <c r="O21" s="349"/>
      <c r="P21" s="351">
        <v>804</v>
      </c>
      <c r="Q21" s="348">
        <v>590066</v>
      </c>
      <c r="R21" s="349">
        <v>1.362559442503042</v>
      </c>
      <c r="S21" s="349"/>
      <c r="T21" s="351">
        <v>1032</v>
      </c>
      <c r="U21" s="348">
        <v>622612</v>
      </c>
      <c r="V21" s="349">
        <f t="shared" si="0"/>
        <v>1.6575331024779476</v>
      </c>
      <c r="W21" s="349"/>
      <c r="X21" s="351">
        <v>875</v>
      </c>
      <c r="Y21" s="348">
        <v>655475.5833333334</v>
      </c>
      <c r="Z21" s="349">
        <f t="shared" si="1"/>
        <v>1.3349086102495298</v>
      </c>
    </row>
    <row r="22" spans="1:26" ht="12.75">
      <c r="A22" s="341"/>
      <c r="B22" s="350" t="s">
        <v>22</v>
      </c>
      <c r="C22" s="350"/>
      <c r="D22" s="348">
        <v>79</v>
      </c>
      <c r="E22" s="348">
        <v>146863</v>
      </c>
      <c r="F22" s="349">
        <v>0.537916289330873</v>
      </c>
      <c r="G22" s="349"/>
      <c r="H22" s="348">
        <v>129</v>
      </c>
      <c r="I22" s="348">
        <v>159478</v>
      </c>
      <c r="J22" s="349">
        <v>0.8088890003636865</v>
      </c>
      <c r="K22" s="349"/>
      <c r="L22" s="342">
        <v>142</v>
      </c>
      <c r="M22" s="348">
        <v>146714</v>
      </c>
      <c r="N22" s="349">
        <v>0.9678694603105361</v>
      </c>
      <c r="O22" s="349"/>
      <c r="P22" s="351">
        <v>142</v>
      </c>
      <c r="Q22" s="348">
        <v>144439</v>
      </c>
      <c r="R22" s="349">
        <v>0.9831139789115129</v>
      </c>
      <c r="S22" s="349"/>
      <c r="T22" s="351">
        <v>160</v>
      </c>
      <c r="U22" s="348">
        <v>144208</v>
      </c>
      <c r="V22" s="349">
        <f t="shared" si="0"/>
        <v>1.1095084877399313</v>
      </c>
      <c r="W22" s="349"/>
      <c r="X22" s="351">
        <v>191</v>
      </c>
      <c r="Y22" s="348">
        <v>143815.16666666666</v>
      </c>
      <c r="Z22" s="349">
        <f t="shared" si="1"/>
        <v>1.3280935830829155</v>
      </c>
    </row>
    <row r="23" spans="1:26" ht="12.75">
      <c r="A23" s="341"/>
      <c r="B23" s="350" t="s">
        <v>23</v>
      </c>
      <c r="C23" s="350"/>
      <c r="D23" s="348">
        <v>124</v>
      </c>
      <c r="E23" s="348">
        <v>156451</v>
      </c>
      <c r="F23" s="349">
        <v>0.7925804245418693</v>
      </c>
      <c r="G23" s="349"/>
      <c r="H23" s="348">
        <v>104</v>
      </c>
      <c r="I23" s="348">
        <v>167671</v>
      </c>
      <c r="J23" s="349">
        <v>0.6202622993839125</v>
      </c>
      <c r="K23" s="349"/>
      <c r="L23" s="342">
        <v>123</v>
      </c>
      <c r="M23" s="348">
        <v>167304</v>
      </c>
      <c r="N23" s="349">
        <v>0.7351886386458184</v>
      </c>
      <c r="O23" s="349"/>
      <c r="P23" s="351">
        <v>173</v>
      </c>
      <c r="Q23" s="348">
        <v>160700</v>
      </c>
      <c r="R23" s="349">
        <v>1.0765401369010579</v>
      </c>
      <c r="S23" s="349"/>
      <c r="T23" s="351">
        <v>175</v>
      </c>
      <c r="U23" s="348">
        <v>164738</v>
      </c>
      <c r="V23" s="349">
        <f t="shared" si="0"/>
        <v>1.0622928528936857</v>
      </c>
      <c r="W23" s="349"/>
      <c r="X23" s="351">
        <v>225</v>
      </c>
      <c r="Y23" s="348">
        <v>177066.91666666666</v>
      </c>
      <c r="Z23" s="349">
        <f t="shared" si="1"/>
        <v>1.2707060372185093</v>
      </c>
    </row>
    <row r="24" spans="1:26" ht="12.75">
      <c r="A24" s="341"/>
      <c r="B24" s="350" t="s">
        <v>24</v>
      </c>
      <c r="C24" s="350"/>
      <c r="D24" s="348">
        <v>1347</v>
      </c>
      <c r="E24" s="348">
        <v>1048669</v>
      </c>
      <c r="F24" s="349">
        <v>1.284485380992477</v>
      </c>
      <c r="G24" s="349"/>
      <c r="H24" s="348">
        <v>1565</v>
      </c>
      <c r="I24" s="348">
        <v>1102412</v>
      </c>
      <c r="J24" s="349">
        <v>1.4196144454160513</v>
      </c>
      <c r="K24" s="349"/>
      <c r="L24" s="348">
        <v>1660</v>
      </c>
      <c r="M24" s="348">
        <v>1097896</v>
      </c>
      <c r="N24" s="349">
        <v>1.5119829200580017</v>
      </c>
      <c r="O24" s="349"/>
      <c r="P24" s="351">
        <v>1460</v>
      </c>
      <c r="Q24" s="348">
        <v>1076435</v>
      </c>
      <c r="R24" s="349">
        <v>1.3563289933902185</v>
      </c>
      <c r="S24" s="349"/>
      <c r="T24" s="351">
        <v>1749</v>
      </c>
      <c r="U24" s="348">
        <v>1117226</v>
      </c>
      <c r="V24" s="349">
        <f t="shared" si="0"/>
        <v>1.5654845125337218</v>
      </c>
      <c r="W24" s="349"/>
      <c r="X24" s="351">
        <v>1820</v>
      </c>
      <c r="Y24" s="348">
        <v>1164829.6666666667</v>
      </c>
      <c r="Z24" s="349">
        <f t="shared" si="1"/>
        <v>1.5624602051973835</v>
      </c>
    </row>
    <row r="25" spans="1:26" ht="12.75">
      <c r="A25" s="341"/>
      <c r="B25" s="350" t="s">
        <v>253</v>
      </c>
      <c r="C25" s="350"/>
      <c r="D25" s="348">
        <v>417</v>
      </c>
      <c r="E25" s="348">
        <v>658716</v>
      </c>
      <c r="F25" s="349">
        <v>0.6330497513344142</v>
      </c>
      <c r="G25" s="349"/>
      <c r="H25" s="348">
        <v>522</v>
      </c>
      <c r="I25" s="348">
        <v>1120996.02</v>
      </c>
      <c r="J25" s="349">
        <v>0.4656573178555977</v>
      </c>
      <c r="K25" s="349"/>
      <c r="L25" s="342">
        <v>1173</v>
      </c>
      <c r="M25" s="348">
        <v>1094376.74</v>
      </c>
      <c r="N25" s="349">
        <v>1.0718429560189666</v>
      </c>
      <c r="O25" s="349"/>
      <c r="P25" s="351">
        <v>1327</v>
      </c>
      <c r="Q25" s="348">
        <v>1076580</v>
      </c>
      <c r="R25" s="349">
        <v>1.2326069590741051</v>
      </c>
      <c r="S25" s="349"/>
      <c r="T25" s="351">
        <v>1342</v>
      </c>
      <c r="U25" s="348">
        <v>1110828</v>
      </c>
      <c r="V25" s="349">
        <f t="shared" si="0"/>
        <v>1.2081078258740328</v>
      </c>
      <c r="W25" s="349"/>
      <c r="X25" s="351">
        <v>1400</v>
      </c>
      <c r="Y25" s="348">
        <v>1156387</v>
      </c>
      <c r="Z25" s="349">
        <f t="shared" si="1"/>
        <v>1.2106673630886546</v>
      </c>
    </row>
    <row r="26" spans="1:26" ht="12.75">
      <c r="A26" s="341"/>
      <c r="B26" s="350" t="s">
        <v>26</v>
      </c>
      <c r="C26" s="350"/>
      <c r="D26" s="348">
        <v>209</v>
      </c>
      <c r="E26" s="348">
        <v>456785</v>
      </c>
      <c r="F26" s="349">
        <v>0.4575456724717318</v>
      </c>
      <c r="G26" s="349"/>
      <c r="H26" s="348">
        <v>322</v>
      </c>
      <c r="I26" s="348">
        <v>675755.1</v>
      </c>
      <c r="J26" s="349">
        <v>0.47650398790922927</v>
      </c>
      <c r="K26" s="349"/>
      <c r="L26" s="342">
        <v>307</v>
      </c>
      <c r="M26" s="348">
        <v>670535.03</v>
      </c>
      <c r="N26" s="349">
        <v>0.4578433433969885</v>
      </c>
      <c r="O26" s="349"/>
      <c r="P26" s="351">
        <v>371</v>
      </c>
      <c r="Q26" s="348">
        <v>640049</v>
      </c>
      <c r="R26" s="349">
        <v>0.5796431210735428</v>
      </c>
      <c r="S26" s="349"/>
      <c r="T26" s="351">
        <v>630</v>
      </c>
      <c r="U26" s="348">
        <v>669926</v>
      </c>
      <c r="V26" s="349">
        <f t="shared" si="0"/>
        <v>0.9404023727993839</v>
      </c>
      <c r="W26" s="349"/>
      <c r="X26" s="351">
        <v>558</v>
      </c>
      <c r="Y26" s="348">
        <v>706983</v>
      </c>
      <c r="Z26" s="349">
        <f t="shared" si="1"/>
        <v>0.7892693317943996</v>
      </c>
    </row>
    <row r="27" spans="1:26" ht="12.75">
      <c r="A27" s="341"/>
      <c r="B27" s="350" t="s">
        <v>27</v>
      </c>
      <c r="C27" s="350"/>
      <c r="D27" s="348">
        <v>305</v>
      </c>
      <c r="E27" s="348">
        <v>287254</v>
      </c>
      <c r="F27" s="349">
        <v>1.0617780779379922</v>
      </c>
      <c r="G27" s="349"/>
      <c r="H27" s="348">
        <v>478</v>
      </c>
      <c r="I27" s="348">
        <v>308909</v>
      </c>
      <c r="J27" s="349">
        <v>1.5473812676225038</v>
      </c>
      <c r="K27" s="349"/>
      <c r="L27" s="342">
        <v>717</v>
      </c>
      <c r="M27" s="348">
        <v>313525</v>
      </c>
      <c r="N27" s="349">
        <v>2.2868989713738936</v>
      </c>
      <c r="O27" s="349"/>
      <c r="P27" s="351">
        <v>579</v>
      </c>
      <c r="Q27" s="348">
        <v>320219</v>
      </c>
      <c r="R27" s="349">
        <v>1.8081375558602082</v>
      </c>
      <c r="S27" s="349"/>
      <c r="T27" s="351">
        <v>552</v>
      </c>
      <c r="U27" s="348">
        <v>334253</v>
      </c>
      <c r="V27" s="349">
        <f t="shared" si="0"/>
        <v>1.6514436669229595</v>
      </c>
      <c r="W27" s="349"/>
      <c r="X27" s="351">
        <v>558</v>
      </c>
      <c r="Y27" s="348">
        <v>346014.1666666667</v>
      </c>
      <c r="Z27" s="349">
        <f t="shared" si="1"/>
        <v>1.612650734435247</v>
      </c>
    </row>
    <row r="28" spans="1:26" ht="12.75">
      <c r="A28" s="341"/>
      <c r="B28" s="350" t="s">
        <v>28</v>
      </c>
      <c r="C28" s="350"/>
      <c r="D28" s="348">
        <v>122</v>
      </c>
      <c r="E28" s="348">
        <v>161994</v>
      </c>
      <c r="F28" s="349">
        <v>0.7531143128757856</v>
      </c>
      <c r="G28" s="349"/>
      <c r="H28" s="348">
        <v>133</v>
      </c>
      <c r="I28" s="348">
        <v>169835</v>
      </c>
      <c r="J28" s="349">
        <v>0.7831130214620073</v>
      </c>
      <c r="K28" s="349"/>
      <c r="L28" s="342">
        <v>218</v>
      </c>
      <c r="M28" s="348">
        <v>168995</v>
      </c>
      <c r="N28" s="349">
        <v>1.289978993461345</v>
      </c>
      <c r="O28" s="349"/>
      <c r="P28" s="351">
        <v>202</v>
      </c>
      <c r="Q28" s="348">
        <v>167566</v>
      </c>
      <c r="R28" s="349">
        <v>1.2054951481804184</v>
      </c>
      <c r="S28" s="349"/>
      <c r="T28" s="351">
        <v>280</v>
      </c>
      <c r="U28" s="348">
        <v>174506</v>
      </c>
      <c r="V28" s="349">
        <f t="shared" si="0"/>
        <v>1.604529357156774</v>
      </c>
      <c r="W28" s="349"/>
      <c r="X28" s="351">
        <v>270</v>
      </c>
      <c r="Y28" s="348">
        <v>182600.16666666666</v>
      </c>
      <c r="Z28" s="349">
        <f t="shared" si="1"/>
        <v>1.4786404904705273</v>
      </c>
    </row>
    <row r="29" spans="1:26" ht="12.75">
      <c r="A29" s="341"/>
      <c r="B29" s="350" t="s">
        <v>29</v>
      </c>
      <c r="C29" s="350"/>
      <c r="D29" s="348">
        <v>106</v>
      </c>
      <c r="E29" s="348">
        <v>103584</v>
      </c>
      <c r="F29" s="349">
        <v>1.0233240654927402</v>
      </c>
      <c r="G29" s="349"/>
      <c r="H29" s="348">
        <v>127</v>
      </c>
      <c r="I29" s="348">
        <v>109220</v>
      </c>
      <c r="J29" s="349">
        <v>1.1627906976744187</v>
      </c>
      <c r="K29" s="349"/>
      <c r="L29" s="342">
        <v>141</v>
      </c>
      <c r="M29" s="348">
        <v>107622</v>
      </c>
      <c r="N29" s="349">
        <v>1.3101410492278531</v>
      </c>
      <c r="O29" s="349"/>
      <c r="P29" s="351">
        <v>161</v>
      </c>
      <c r="Q29" s="348">
        <v>105587</v>
      </c>
      <c r="R29" s="349">
        <v>1.5248089253411878</v>
      </c>
      <c r="S29" s="349"/>
      <c r="T29" s="351">
        <v>155</v>
      </c>
      <c r="U29" s="348">
        <v>110071</v>
      </c>
      <c r="V29" s="349">
        <f t="shared" si="0"/>
        <v>1.4081819916235885</v>
      </c>
      <c r="W29" s="349"/>
      <c r="X29" s="351">
        <v>161</v>
      </c>
      <c r="Y29" s="348">
        <v>113618.08333333333</v>
      </c>
      <c r="Z29" s="349">
        <f t="shared" si="1"/>
        <v>1.4170279525633025</v>
      </c>
    </row>
    <row r="30" spans="1:26" ht="12.75">
      <c r="A30" s="341"/>
      <c r="B30" s="350" t="s">
        <v>30</v>
      </c>
      <c r="C30" s="350"/>
      <c r="D30" s="348">
        <v>1142</v>
      </c>
      <c r="E30" s="348">
        <v>1062616</v>
      </c>
      <c r="F30" s="349">
        <v>1.0747061967822806</v>
      </c>
      <c r="G30" s="349"/>
      <c r="H30" s="348">
        <v>1257</v>
      </c>
      <c r="I30" s="348">
        <v>1136009</v>
      </c>
      <c r="J30" s="349">
        <v>1.1065053181796976</v>
      </c>
      <c r="K30" s="349"/>
      <c r="L30" s="348">
        <v>1148</v>
      </c>
      <c r="M30" s="348">
        <v>1149830</v>
      </c>
      <c r="N30" s="349">
        <v>0.9984084603810999</v>
      </c>
      <c r="O30" s="349"/>
      <c r="P30" s="351">
        <v>1353</v>
      </c>
      <c r="Q30" s="348">
        <v>1105173</v>
      </c>
      <c r="R30" s="349">
        <v>1.224242720370476</v>
      </c>
      <c r="S30" s="349"/>
      <c r="T30" s="351">
        <v>1543</v>
      </c>
      <c r="U30" s="348">
        <v>1165516</v>
      </c>
      <c r="V30" s="349">
        <f t="shared" si="0"/>
        <v>1.3238771496916386</v>
      </c>
      <c r="W30" s="349"/>
      <c r="X30" s="351">
        <v>1255</v>
      </c>
      <c r="Y30" s="348">
        <v>1226021.4166666667</v>
      </c>
      <c r="Z30" s="349">
        <f t="shared" si="1"/>
        <v>1.0236362782406532</v>
      </c>
    </row>
    <row r="31" spans="1:26" ht="12.75">
      <c r="A31" s="341"/>
      <c r="B31" s="350" t="s">
        <v>31</v>
      </c>
      <c r="C31" s="350"/>
      <c r="D31" s="348">
        <v>45</v>
      </c>
      <c r="E31" s="348">
        <v>148519</v>
      </c>
      <c r="F31" s="349">
        <v>0.3029915364364155</v>
      </c>
      <c r="G31" s="349"/>
      <c r="H31" s="348">
        <v>50</v>
      </c>
      <c r="I31" s="348">
        <v>131370</v>
      </c>
      <c r="J31" s="349">
        <v>0.38060439978686156</v>
      </c>
      <c r="K31" s="349"/>
      <c r="L31" s="342">
        <v>56</v>
      </c>
      <c r="M31" s="348">
        <v>132973</v>
      </c>
      <c r="N31" s="349">
        <v>0.42113812578493376</v>
      </c>
      <c r="O31" s="349"/>
      <c r="P31" s="351">
        <v>108</v>
      </c>
      <c r="Q31" s="348">
        <v>136815</v>
      </c>
      <c r="R31" s="349">
        <v>0.7893871286043197</v>
      </c>
      <c r="S31" s="349"/>
      <c r="T31" s="351">
        <v>53</v>
      </c>
      <c r="U31" s="348">
        <v>138550</v>
      </c>
      <c r="V31" s="349">
        <f t="shared" si="0"/>
        <v>0.38253338145073984</v>
      </c>
      <c r="W31" s="349"/>
      <c r="X31" s="351">
        <v>110</v>
      </c>
      <c r="Y31" s="348">
        <v>142178.16666666666</v>
      </c>
      <c r="Z31" s="349">
        <f t="shared" si="1"/>
        <v>0.7736771585885784</v>
      </c>
    </row>
    <row r="32" spans="1:26" ht="12.75">
      <c r="A32" s="341"/>
      <c r="B32" s="350" t="s">
        <v>32</v>
      </c>
      <c r="C32" s="350"/>
      <c r="D32" s="348">
        <v>367</v>
      </c>
      <c r="E32" s="348">
        <v>410050</v>
      </c>
      <c r="F32" s="349">
        <v>0.8950128033166687</v>
      </c>
      <c r="G32" s="349"/>
      <c r="H32" s="348">
        <v>485</v>
      </c>
      <c r="I32" s="348">
        <v>426068</v>
      </c>
      <c r="J32" s="349">
        <v>1.1383159495667359</v>
      </c>
      <c r="K32" s="349"/>
      <c r="L32" s="342">
        <v>498</v>
      </c>
      <c r="M32" s="348">
        <v>422490</v>
      </c>
      <c r="N32" s="349">
        <v>1.1787261236952353</v>
      </c>
      <c r="O32" s="349"/>
      <c r="P32" s="351">
        <v>545</v>
      </c>
      <c r="Q32" s="348">
        <v>415062</v>
      </c>
      <c r="R32" s="349">
        <v>1.3130568445196138</v>
      </c>
      <c r="S32" s="349"/>
      <c r="T32" s="351">
        <v>725</v>
      </c>
      <c r="U32" s="348">
        <v>435669</v>
      </c>
      <c r="V32" s="349">
        <f t="shared" si="0"/>
        <v>1.6641073842756773</v>
      </c>
      <c r="W32" s="349"/>
      <c r="X32" s="351">
        <v>733</v>
      </c>
      <c r="Y32" s="348">
        <v>454781.0833333333</v>
      </c>
      <c r="Z32" s="349">
        <f t="shared" si="1"/>
        <v>1.6117644881520836</v>
      </c>
    </row>
    <row r="33" spans="1:26" ht="12.75">
      <c r="A33" s="341"/>
      <c r="B33" s="350" t="s">
        <v>33</v>
      </c>
      <c r="C33" s="350"/>
      <c r="D33" s="348">
        <v>227</v>
      </c>
      <c r="E33" s="348">
        <v>301011</v>
      </c>
      <c r="F33" s="349">
        <v>0.7541252645252167</v>
      </c>
      <c r="G33" s="349"/>
      <c r="H33" s="348">
        <v>252</v>
      </c>
      <c r="I33" s="348">
        <v>328694</v>
      </c>
      <c r="J33" s="349">
        <v>0.766670520301557</v>
      </c>
      <c r="K33" s="349"/>
      <c r="L33" s="342">
        <v>220</v>
      </c>
      <c r="M33" s="348">
        <v>318758</v>
      </c>
      <c r="N33" s="349">
        <v>0.6901787562978812</v>
      </c>
      <c r="O33" s="349"/>
      <c r="P33" s="351">
        <v>218</v>
      </c>
      <c r="Q33" s="348">
        <v>309429</v>
      </c>
      <c r="R33" s="349">
        <v>0.7045234932730934</v>
      </c>
      <c r="S33" s="349"/>
      <c r="T33" s="351">
        <v>314</v>
      </c>
      <c r="U33" s="348">
        <v>336447</v>
      </c>
      <c r="V33" s="349">
        <f t="shared" si="0"/>
        <v>0.9332822108682794</v>
      </c>
      <c r="W33" s="349"/>
      <c r="X33" s="351">
        <v>330</v>
      </c>
      <c r="Y33" s="348">
        <v>367403</v>
      </c>
      <c r="Z33" s="349">
        <f t="shared" si="1"/>
        <v>0.8981962586043118</v>
      </c>
    </row>
    <row r="34" spans="1:26" ht="12.75">
      <c r="A34" s="341"/>
      <c r="B34" s="350" t="s">
        <v>34</v>
      </c>
      <c r="C34" s="350"/>
      <c r="D34" s="348">
        <v>25</v>
      </c>
      <c r="E34" s="348">
        <v>245461</v>
      </c>
      <c r="F34" s="349">
        <v>0.10184917359580545</v>
      </c>
      <c r="G34" s="349"/>
      <c r="H34" s="348">
        <v>86</v>
      </c>
      <c r="I34" s="348">
        <v>275145</v>
      </c>
      <c r="J34" s="349">
        <v>0.3125624670628214</v>
      </c>
      <c r="K34" s="349"/>
      <c r="L34" s="342">
        <v>83</v>
      </c>
      <c r="M34" s="348">
        <v>271276</v>
      </c>
      <c r="N34" s="349">
        <v>0.30596145622908033</v>
      </c>
      <c r="O34" s="349"/>
      <c r="P34" s="351">
        <v>92</v>
      </c>
      <c r="Q34" s="348">
        <v>257271</v>
      </c>
      <c r="R34" s="349">
        <v>0.3575995739900727</v>
      </c>
      <c r="S34" s="349"/>
      <c r="T34" s="351">
        <v>229</v>
      </c>
      <c r="U34" s="348">
        <v>262681</v>
      </c>
      <c r="V34" s="349">
        <f t="shared" si="0"/>
        <v>0.871779839425006</v>
      </c>
      <c r="W34" s="349"/>
      <c r="X34" s="351">
        <v>270</v>
      </c>
      <c r="Y34" s="348">
        <v>270738</v>
      </c>
      <c r="Z34" s="349">
        <f t="shared" si="1"/>
        <v>0.997274117412406</v>
      </c>
    </row>
    <row r="35" spans="1:26" ht="12.75">
      <c r="A35" s="341"/>
      <c r="B35" s="350" t="s">
        <v>35</v>
      </c>
      <c r="C35" s="350"/>
      <c r="D35" s="348">
        <v>249</v>
      </c>
      <c r="E35" s="348">
        <v>257190</v>
      </c>
      <c r="F35" s="349">
        <v>0.968155838096349</v>
      </c>
      <c r="G35" s="349"/>
      <c r="H35" s="348">
        <v>420</v>
      </c>
      <c r="I35" s="348">
        <v>272852</v>
      </c>
      <c r="J35" s="349">
        <v>1.5392960286162463</v>
      </c>
      <c r="K35" s="349"/>
      <c r="L35" s="342">
        <v>286</v>
      </c>
      <c r="M35" s="348">
        <v>265437</v>
      </c>
      <c r="N35" s="349">
        <v>1.0774684765123175</v>
      </c>
      <c r="O35" s="349"/>
      <c r="P35" s="351">
        <v>293</v>
      </c>
      <c r="Q35" s="348">
        <v>257316</v>
      </c>
      <c r="R35" s="349">
        <v>1.1386777347696995</v>
      </c>
      <c r="S35" s="349"/>
      <c r="T35" s="351">
        <v>430</v>
      </c>
      <c r="U35" s="348">
        <v>268888</v>
      </c>
      <c r="V35" s="349">
        <f t="shared" si="0"/>
        <v>1.599178840260629</v>
      </c>
      <c r="W35" s="349"/>
      <c r="X35" s="351">
        <v>426</v>
      </c>
      <c r="Y35" s="348">
        <v>287014.5</v>
      </c>
      <c r="Z35" s="349">
        <f t="shared" si="1"/>
        <v>1.484245569474713</v>
      </c>
    </row>
    <row r="36" spans="1:26" ht="12.75">
      <c r="A36" s="341"/>
      <c r="B36" s="350" t="s">
        <v>36</v>
      </c>
      <c r="C36" s="350"/>
      <c r="D36" s="348">
        <v>384</v>
      </c>
      <c r="E36" s="348">
        <v>351954</v>
      </c>
      <c r="F36" s="349">
        <v>1.0910516715252563</v>
      </c>
      <c r="G36" s="349"/>
      <c r="H36" s="348">
        <v>600</v>
      </c>
      <c r="I36" s="348">
        <v>379024</v>
      </c>
      <c r="J36" s="349">
        <v>1.583013212883617</v>
      </c>
      <c r="K36" s="349"/>
      <c r="L36" s="342">
        <v>550</v>
      </c>
      <c r="M36" s="348">
        <v>389113</v>
      </c>
      <c r="N36" s="349">
        <v>1.413471151053807</v>
      </c>
      <c r="O36" s="349"/>
      <c r="P36" s="351">
        <v>559</v>
      </c>
      <c r="Q36" s="348">
        <v>385440</v>
      </c>
      <c r="R36" s="349">
        <v>1.450290577002906</v>
      </c>
      <c r="S36" s="349"/>
      <c r="T36" s="351">
        <v>759</v>
      </c>
      <c r="U36" s="348">
        <v>398502</v>
      </c>
      <c r="V36" s="349">
        <f t="shared" si="0"/>
        <v>1.9046328500233374</v>
      </c>
      <c r="W36" s="349"/>
      <c r="X36" s="351">
        <v>564</v>
      </c>
      <c r="Y36" s="348">
        <v>406617.8333333333</v>
      </c>
      <c r="Z36" s="349">
        <f t="shared" si="1"/>
        <v>1.3870518058111079</v>
      </c>
    </row>
    <row r="37" spans="1:26" ht="12.75">
      <c r="A37" s="341"/>
      <c r="B37" s="350" t="s">
        <v>37</v>
      </c>
      <c r="C37" s="350"/>
      <c r="D37" s="348">
        <v>359</v>
      </c>
      <c r="E37" s="348">
        <v>419274</v>
      </c>
      <c r="F37" s="349">
        <v>0.8562419801847956</v>
      </c>
      <c r="G37" s="349"/>
      <c r="H37" s="348">
        <v>652</v>
      </c>
      <c r="I37" s="348">
        <v>444078</v>
      </c>
      <c r="J37" s="349">
        <v>1.468210539589892</v>
      </c>
      <c r="K37" s="349"/>
      <c r="L37" s="342">
        <v>530</v>
      </c>
      <c r="M37" s="348">
        <v>437193</v>
      </c>
      <c r="N37" s="349">
        <v>1.2122792450931281</v>
      </c>
      <c r="O37" s="349"/>
      <c r="P37" s="351">
        <v>631</v>
      </c>
      <c r="Q37" s="348">
        <v>415142</v>
      </c>
      <c r="R37" s="349">
        <v>1.5199618443809588</v>
      </c>
      <c r="S37" s="349"/>
      <c r="T37" s="351">
        <v>785</v>
      </c>
      <c r="U37" s="348">
        <v>438394</v>
      </c>
      <c r="V37" s="349">
        <f t="shared" si="0"/>
        <v>1.7906266965332556</v>
      </c>
      <c r="W37" s="349"/>
      <c r="X37" s="351">
        <v>761</v>
      </c>
      <c r="Y37" s="348">
        <v>461049.5833333333</v>
      </c>
      <c r="Z37" s="349">
        <f t="shared" si="1"/>
        <v>1.6505816890627274</v>
      </c>
    </row>
    <row r="38" spans="1:26" ht="12.75">
      <c r="A38" s="341"/>
      <c r="B38" s="350" t="s">
        <v>38</v>
      </c>
      <c r="C38" s="350"/>
      <c r="D38" s="348">
        <v>89</v>
      </c>
      <c r="E38" s="348">
        <v>138516</v>
      </c>
      <c r="F38" s="349">
        <v>0.6425250512576165</v>
      </c>
      <c r="G38" s="349"/>
      <c r="H38" s="348">
        <v>101</v>
      </c>
      <c r="I38" s="348">
        <v>148133</v>
      </c>
      <c r="J38" s="349">
        <v>0.6818197160659678</v>
      </c>
      <c r="K38" s="349"/>
      <c r="L38" s="342">
        <v>102</v>
      </c>
      <c r="M38" s="348">
        <v>149606</v>
      </c>
      <c r="N38" s="349">
        <v>0.6817908372658851</v>
      </c>
      <c r="O38" s="349"/>
      <c r="P38" s="351">
        <v>113</v>
      </c>
      <c r="Q38" s="348">
        <v>152289</v>
      </c>
      <c r="R38" s="349">
        <v>0.7420102568143465</v>
      </c>
      <c r="S38" s="349"/>
      <c r="T38" s="351">
        <v>104</v>
      </c>
      <c r="U38" s="348">
        <v>157526</v>
      </c>
      <c r="V38" s="349">
        <f t="shared" si="0"/>
        <v>0.6602084735218313</v>
      </c>
      <c r="W38" s="349"/>
      <c r="X38" s="351">
        <v>126</v>
      </c>
      <c r="Y38" s="348">
        <v>166040.25</v>
      </c>
      <c r="Z38" s="349">
        <f t="shared" si="1"/>
        <v>0.7588521457899515</v>
      </c>
    </row>
    <row r="39" spans="1:26" ht="12.75">
      <c r="A39" s="341"/>
      <c r="B39" s="350" t="s">
        <v>39</v>
      </c>
      <c r="C39" s="350"/>
      <c r="D39" s="348">
        <v>669</v>
      </c>
      <c r="E39" s="348">
        <v>568882</v>
      </c>
      <c r="F39" s="349">
        <v>1.1759908030136301</v>
      </c>
      <c r="G39" s="349"/>
      <c r="H39" s="348">
        <v>556</v>
      </c>
      <c r="I39" s="348">
        <v>589761</v>
      </c>
      <c r="J39" s="349">
        <v>0.9427547769350636</v>
      </c>
      <c r="K39" s="349"/>
      <c r="L39" s="342">
        <v>728</v>
      </c>
      <c r="M39" s="348">
        <v>578440</v>
      </c>
      <c r="N39" s="349">
        <v>1.2585574994813635</v>
      </c>
      <c r="O39" s="349"/>
      <c r="P39" s="351">
        <v>893</v>
      </c>
      <c r="Q39" s="348">
        <v>537317</v>
      </c>
      <c r="R39" s="349">
        <v>1.6619611886465533</v>
      </c>
      <c r="S39" s="349"/>
      <c r="T39" s="351">
        <v>875</v>
      </c>
      <c r="U39" s="348">
        <v>552877</v>
      </c>
      <c r="V39" s="349">
        <f t="shared" si="0"/>
        <v>1.5826304946669876</v>
      </c>
      <c r="W39" s="349"/>
      <c r="X39" s="351">
        <v>910</v>
      </c>
      <c r="Y39" s="348">
        <v>557136.8333333334</v>
      </c>
      <c r="Z39" s="349">
        <f t="shared" si="1"/>
        <v>1.6333509930684291</v>
      </c>
    </row>
    <row r="40" spans="1:26" ht="12.75">
      <c r="A40" s="341"/>
      <c r="B40" s="350" t="s">
        <v>40</v>
      </c>
      <c r="C40" s="350"/>
      <c r="D40" s="348">
        <v>68</v>
      </c>
      <c r="E40" s="348">
        <v>73828</v>
      </c>
      <c r="F40" s="349">
        <v>0.9210597605244624</v>
      </c>
      <c r="G40" s="349"/>
      <c r="H40" s="348">
        <v>96</v>
      </c>
      <c r="I40" s="348">
        <v>110351.88</v>
      </c>
      <c r="J40" s="349">
        <v>0.8699443996785555</v>
      </c>
      <c r="K40" s="349"/>
      <c r="L40" s="342">
        <v>127</v>
      </c>
      <c r="M40" s="348">
        <v>102453.9</v>
      </c>
      <c r="N40" s="349">
        <v>1.2395818997617465</v>
      </c>
      <c r="O40" s="349"/>
      <c r="P40" s="351">
        <v>109</v>
      </c>
      <c r="Q40" s="348">
        <v>95680</v>
      </c>
      <c r="R40" s="349">
        <v>1.1392140468227425</v>
      </c>
      <c r="S40" s="349"/>
      <c r="T40" s="351">
        <v>102</v>
      </c>
      <c r="U40" s="348">
        <v>100009</v>
      </c>
      <c r="V40" s="349">
        <f t="shared" si="0"/>
        <v>1.0199082082612565</v>
      </c>
      <c r="W40" s="349"/>
      <c r="X40" s="351">
        <v>134</v>
      </c>
      <c r="Y40" s="348">
        <v>104334</v>
      </c>
      <c r="Z40" s="349">
        <f t="shared" si="1"/>
        <v>1.2843368412981386</v>
      </c>
    </row>
    <row r="41" spans="1:26" ht="12.75">
      <c r="A41" s="341"/>
      <c r="B41" s="350" t="s">
        <v>41</v>
      </c>
      <c r="C41" s="350"/>
      <c r="D41" s="348">
        <v>302</v>
      </c>
      <c r="E41" s="348">
        <v>378591</v>
      </c>
      <c r="F41" s="349">
        <v>0.7976946097503639</v>
      </c>
      <c r="G41" s="349"/>
      <c r="H41" s="348">
        <v>328</v>
      </c>
      <c r="I41" s="348">
        <v>317354</v>
      </c>
      <c r="J41" s="349">
        <v>1.0335461346004777</v>
      </c>
      <c r="K41" s="349"/>
      <c r="L41" s="342">
        <v>487</v>
      </c>
      <c r="M41" s="348">
        <v>312842</v>
      </c>
      <c r="N41" s="349">
        <v>1.5566963515129042</v>
      </c>
      <c r="O41" s="349"/>
      <c r="P41" s="351">
        <v>419</v>
      </c>
      <c r="Q41" s="348">
        <v>321663</v>
      </c>
      <c r="R41" s="349">
        <v>1.3026055219282293</v>
      </c>
      <c r="S41" s="349"/>
      <c r="T41" s="351">
        <v>446</v>
      </c>
      <c r="U41" s="348">
        <v>338256</v>
      </c>
      <c r="V41" s="349">
        <f t="shared" si="0"/>
        <v>1.3185279788089495</v>
      </c>
      <c r="W41" s="349"/>
      <c r="X41" s="351">
        <v>461</v>
      </c>
      <c r="Y41" s="348">
        <v>346984.0833333333</v>
      </c>
      <c r="Z41" s="349">
        <f t="shared" si="1"/>
        <v>1.3285912009892864</v>
      </c>
    </row>
    <row r="42" spans="1:26" ht="12.75">
      <c r="A42" s="341"/>
      <c r="B42" s="350" t="s">
        <v>42</v>
      </c>
      <c r="C42" s="350"/>
      <c r="D42" s="348">
        <v>367</v>
      </c>
      <c r="E42" s="348">
        <v>228730</v>
      </c>
      <c r="F42" s="349">
        <v>1.6045118698902636</v>
      </c>
      <c r="G42" s="349"/>
      <c r="H42" s="348">
        <v>342</v>
      </c>
      <c r="I42" s="348">
        <v>235796</v>
      </c>
      <c r="J42" s="349">
        <v>1.450406283397513</v>
      </c>
      <c r="K42" s="349"/>
      <c r="L42" s="342">
        <v>375</v>
      </c>
      <c r="M42" s="348">
        <v>231538</v>
      </c>
      <c r="N42" s="349">
        <v>1.6196045573512772</v>
      </c>
      <c r="O42" s="349"/>
      <c r="P42" s="351">
        <v>367</v>
      </c>
      <c r="Q42" s="348">
        <v>229374</v>
      </c>
      <c r="R42" s="349">
        <v>1.6000069755072501</v>
      </c>
      <c r="S42" s="349"/>
      <c r="T42" s="351">
        <v>345</v>
      </c>
      <c r="U42" s="348">
        <v>234100</v>
      </c>
      <c r="V42" s="349">
        <f t="shared" si="0"/>
        <v>1.4737291755659976</v>
      </c>
      <c r="W42" s="349"/>
      <c r="X42" s="351">
        <v>331</v>
      </c>
      <c r="Y42" s="348">
        <v>240217.58333333334</v>
      </c>
      <c r="Z42" s="349">
        <f t="shared" si="1"/>
        <v>1.3779174505335614</v>
      </c>
    </row>
    <row r="43" spans="1:26" ht="12.75">
      <c r="A43" s="341"/>
      <c r="B43" s="350" t="s">
        <v>43</v>
      </c>
      <c r="C43" s="350"/>
      <c r="D43" s="348">
        <v>148</v>
      </c>
      <c r="E43" s="348">
        <v>227908</v>
      </c>
      <c r="F43" s="349">
        <v>0.649384839496639</v>
      </c>
      <c r="G43" s="349"/>
      <c r="H43" s="348">
        <v>134</v>
      </c>
      <c r="I43" s="348">
        <v>231544</v>
      </c>
      <c r="J43" s="349">
        <v>0.5787236983035622</v>
      </c>
      <c r="K43" s="349"/>
      <c r="L43" s="342">
        <v>210</v>
      </c>
      <c r="M43" s="348">
        <v>230377</v>
      </c>
      <c r="N43" s="349">
        <v>0.9115493300112424</v>
      </c>
      <c r="O43" s="349"/>
      <c r="P43" s="351">
        <v>266</v>
      </c>
      <c r="Q43" s="348">
        <v>224926</v>
      </c>
      <c r="R43" s="349">
        <v>1.182611169895877</v>
      </c>
      <c r="S43" s="349"/>
      <c r="T43" s="351">
        <v>267</v>
      </c>
      <c r="U43" s="348">
        <v>232402</v>
      </c>
      <c r="V43" s="349">
        <f t="shared" si="0"/>
        <v>1.1488713522258844</v>
      </c>
      <c r="W43" s="349"/>
      <c r="X43" s="351">
        <v>248</v>
      </c>
      <c r="Y43" s="348">
        <v>238570.75</v>
      </c>
      <c r="Z43" s="349">
        <f t="shared" si="1"/>
        <v>1.0395239148135302</v>
      </c>
    </row>
    <row r="44" spans="1:26" ht="13.5" thickBot="1">
      <c r="A44" s="672"/>
      <c r="B44" s="673" t="s">
        <v>44</v>
      </c>
      <c r="C44" s="673"/>
      <c r="D44" s="508">
        <v>66</v>
      </c>
      <c r="E44" s="508">
        <v>108739</v>
      </c>
      <c r="F44" s="674">
        <v>0.6069579451714656</v>
      </c>
      <c r="G44" s="674"/>
      <c r="H44" s="508">
        <v>118</v>
      </c>
      <c r="I44" s="508">
        <v>116153</v>
      </c>
      <c r="J44" s="674">
        <v>1.0159014403416184</v>
      </c>
      <c r="K44" s="674"/>
      <c r="L44" s="675">
        <v>102</v>
      </c>
      <c r="M44" s="508">
        <v>122480</v>
      </c>
      <c r="N44" s="674">
        <v>0.8327890267798824</v>
      </c>
      <c r="O44" s="674"/>
      <c r="P44" s="676">
        <v>123</v>
      </c>
      <c r="Q44" s="508">
        <v>125678</v>
      </c>
      <c r="R44" s="674">
        <v>0.9786915768869652</v>
      </c>
      <c r="S44" s="674"/>
      <c r="T44" s="676">
        <v>172</v>
      </c>
      <c r="U44" s="508">
        <v>132435</v>
      </c>
      <c r="V44" s="674">
        <f t="shared" si="0"/>
        <v>1.2987503303507382</v>
      </c>
      <c r="W44" s="674"/>
      <c r="X44" s="676">
        <v>118</v>
      </c>
      <c r="Y44" s="508">
        <v>138464.58333333334</v>
      </c>
      <c r="Z44" s="674">
        <f t="shared" si="1"/>
        <v>0.8522034816363991</v>
      </c>
    </row>
    <row r="45" spans="1:22" ht="12.75">
      <c r="A45" s="677" t="s">
        <v>254</v>
      </c>
      <c r="B45" s="678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U45" s="677"/>
      <c r="V45" s="389"/>
    </row>
    <row r="46" spans="1:22" ht="12.75">
      <c r="A46" s="677" t="s">
        <v>535</v>
      </c>
      <c r="B46" s="678"/>
      <c r="C46" s="677"/>
      <c r="D46" s="677"/>
      <c r="E46" s="677"/>
      <c r="F46" s="677"/>
      <c r="G46" s="677"/>
      <c r="H46" s="677"/>
      <c r="I46" s="677"/>
      <c r="J46" s="677"/>
      <c r="K46" s="677"/>
      <c r="L46" s="677"/>
      <c r="M46" s="677"/>
      <c r="N46" s="677"/>
      <c r="O46" s="677"/>
      <c r="P46" s="677"/>
      <c r="Q46" s="677"/>
      <c r="R46" s="677"/>
      <c r="S46" s="677"/>
      <c r="T46" s="677"/>
      <c r="U46" s="677"/>
      <c r="V46" s="389"/>
    </row>
    <row r="47" spans="1:22" ht="12.75" customHeight="1">
      <c r="A47" s="677" t="s">
        <v>45</v>
      </c>
      <c r="B47" s="677"/>
      <c r="C47" s="677"/>
      <c r="D47" s="677"/>
      <c r="E47" s="677"/>
      <c r="F47" s="677"/>
      <c r="G47" s="677"/>
      <c r="H47" s="677"/>
      <c r="I47" s="677"/>
      <c r="J47" s="677"/>
      <c r="K47" s="677"/>
      <c r="L47" s="677"/>
      <c r="M47" s="677"/>
      <c r="N47" s="677"/>
      <c r="O47" s="677"/>
      <c r="P47" s="677"/>
      <c r="Q47" s="677"/>
      <c r="R47" s="677"/>
      <c r="S47" s="677"/>
      <c r="T47" s="677"/>
      <c r="U47" s="677"/>
      <c r="V47" s="389"/>
    </row>
    <row r="48" spans="1:22" ht="12.75">
      <c r="A48" s="678"/>
      <c r="B48" s="678"/>
      <c r="C48" s="678"/>
      <c r="D48" s="678"/>
      <c r="E48" s="678"/>
      <c r="F48" s="678"/>
      <c r="G48" s="678"/>
      <c r="H48" s="678"/>
      <c r="I48" s="678"/>
      <c r="J48" s="678"/>
      <c r="K48" s="678"/>
      <c r="L48" s="678"/>
      <c r="M48" s="678"/>
      <c r="N48" s="678"/>
      <c r="O48" s="678"/>
      <c r="P48" s="678"/>
      <c r="Q48" s="678"/>
      <c r="R48" s="678"/>
      <c r="S48" s="678"/>
      <c r="T48" s="678"/>
      <c r="U48" s="678"/>
      <c r="V48" s="390"/>
    </row>
    <row r="49" spans="1:21" ht="12.75">
      <c r="A49" s="678"/>
      <c r="B49" s="678"/>
      <c r="C49" s="678"/>
      <c r="D49" s="678"/>
      <c r="E49" s="678"/>
      <c r="F49" s="678"/>
      <c r="G49" s="678"/>
      <c r="H49" s="678"/>
      <c r="I49" s="678"/>
      <c r="J49" s="678"/>
      <c r="K49" s="678"/>
      <c r="L49" s="678"/>
      <c r="M49" s="678"/>
      <c r="N49" s="678"/>
      <c r="O49" s="678"/>
      <c r="P49" s="678"/>
      <c r="Q49" s="678"/>
      <c r="R49" s="678"/>
      <c r="S49" s="678"/>
      <c r="T49" s="678"/>
      <c r="U49" s="678"/>
    </row>
    <row r="50" spans="1:21" ht="12.75">
      <c r="A50" s="678"/>
      <c r="B50" s="678"/>
      <c r="C50" s="678"/>
      <c r="D50" s="678"/>
      <c r="E50" s="678"/>
      <c r="F50" s="678"/>
      <c r="G50" s="678"/>
      <c r="H50" s="678"/>
      <c r="I50" s="678"/>
      <c r="J50" s="678"/>
      <c r="K50" s="678"/>
      <c r="L50" s="678"/>
      <c r="M50" s="678"/>
      <c r="N50" s="678"/>
      <c r="O50" s="678"/>
      <c r="P50" s="678"/>
      <c r="Q50" s="678"/>
      <c r="R50" s="678"/>
      <c r="S50" s="678"/>
      <c r="T50" s="678"/>
      <c r="U50" s="678"/>
    </row>
  </sheetData>
  <sheetProtection/>
  <mergeCells count="8">
    <mergeCell ref="A2:Z2"/>
    <mergeCell ref="A5:B6"/>
    <mergeCell ref="D5:F5"/>
    <mergeCell ref="H5:J5"/>
    <mergeCell ref="L5:N5"/>
    <mergeCell ref="P5:R5"/>
    <mergeCell ref="T5:V5"/>
    <mergeCell ref="X5:Z5"/>
  </mergeCells>
  <hyperlinks>
    <hyperlink ref="A1" location="índice!A1" display="Regresar"/>
  </hyperlinks>
  <printOptions/>
  <pageMargins left="0.1968503937007874" right="0.7086614173228347" top="0.7480314960629921" bottom="0.7480314960629921" header="0.31496062992125984" footer="0.31496062992125984"/>
  <pageSetup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showGridLines="0" zoomScale="95" zoomScaleNormal="9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20.00390625" style="0" customWidth="1"/>
    <col min="3" max="3" width="13.7109375" style="0" customWidth="1"/>
    <col min="4" max="4" width="15.7109375" style="0" customWidth="1"/>
    <col min="5" max="5" width="3.421875" style="0" customWidth="1"/>
    <col min="6" max="6" width="13.7109375" style="0" customWidth="1"/>
    <col min="7" max="7" width="15.7109375" style="0" customWidth="1"/>
    <col min="8" max="8" width="3.421875" style="166" customWidth="1"/>
    <col min="9" max="9" width="13.7109375" style="0" customWidth="1"/>
    <col min="10" max="10" width="15.7109375" style="0" customWidth="1"/>
    <col min="11" max="11" width="2.421875" style="0" customWidth="1"/>
    <col min="12" max="12" width="11.7109375" style="0" customWidth="1"/>
    <col min="13" max="13" width="11.8515625" style="0" customWidth="1"/>
    <col min="14" max="14" width="4.8515625" style="0" customWidth="1"/>
  </cols>
  <sheetData>
    <row r="1" ht="12.75" customHeight="1">
      <c r="A1" s="466" t="s">
        <v>612</v>
      </c>
    </row>
    <row r="2" spans="1:14" ht="12.75" customHeight="1">
      <c r="A2" s="709" t="s">
        <v>47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</row>
    <row r="3" spans="1:14" ht="12.75" customHeight="1">
      <c r="A3" s="710" t="s">
        <v>472</v>
      </c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</row>
    <row r="4" spans="1:14" ht="12.75" customHeight="1" thickBot="1">
      <c r="A4" s="489"/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</row>
    <row r="5" spans="1:14" s="4" customFormat="1" ht="16.5" customHeight="1">
      <c r="A5" s="711" t="s">
        <v>398</v>
      </c>
      <c r="B5" s="711"/>
      <c r="C5" s="713" t="s">
        <v>397</v>
      </c>
      <c r="D5" s="713"/>
      <c r="E5" s="713"/>
      <c r="F5" s="713"/>
      <c r="G5" s="713"/>
      <c r="H5" s="713"/>
      <c r="I5" s="713"/>
      <c r="J5" s="713"/>
      <c r="K5" s="713"/>
      <c r="L5" s="713"/>
      <c r="M5" s="713"/>
      <c r="N5" s="713"/>
    </row>
    <row r="6" spans="1:14" s="4" customFormat="1" ht="12.75">
      <c r="A6" s="712"/>
      <c r="B6" s="712"/>
      <c r="C6" s="714" t="s">
        <v>1</v>
      </c>
      <c r="D6" s="714"/>
      <c r="E6" s="494"/>
      <c r="F6" s="715" t="s">
        <v>268</v>
      </c>
      <c r="G6" s="715"/>
      <c r="H6" s="495"/>
      <c r="I6" s="715" t="s">
        <v>3</v>
      </c>
      <c r="J6" s="715"/>
      <c r="K6" s="495"/>
      <c r="L6" s="715" t="s">
        <v>269</v>
      </c>
      <c r="M6" s="715"/>
      <c r="N6" s="490"/>
    </row>
    <row r="7" spans="1:14" s="4" customFormat="1" ht="28.5" customHeight="1">
      <c r="A7" s="712"/>
      <c r="B7" s="712"/>
      <c r="C7" s="490" t="s">
        <v>270</v>
      </c>
      <c r="D7" s="492" t="s">
        <v>9</v>
      </c>
      <c r="E7" s="493"/>
      <c r="F7" s="490" t="s">
        <v>270</v>
      </c>
      <c r="G7" s="492" t="s">
        <v>9</v>
      </c>
      <c r="H7" s="493"/>
      <c r="I7" s="491" t="s">
        <v>270</v>
      </c>
      <c r="J7" s="492" t="s">
        <v>9</v>
      </c>
      <c r="K7" s="493"/>
      <c r="L7" s="491" t="s">
        <v>270</v>
      </c>
      <c r="M7" s="716" t="s">
        <v>9</v>
      </c>
      <c r="N7" s="716"/>
    </row>
    <row r="8" spans="1:14" s="4" customFormat="1" ht="12.75">
      <c r="A8" s="156"/>
      <c r="B8" s="156"/>
      <c r="C8" s="155"/>
      <c r="D8" s="157"/>
      <c r="E8" s="157"/>
      <c r="F8" s="158"/>
      <c r="G8" s="157"/>
      <c r="H8" s="157"/>
      <c r="I8" s="158"/>
      <c r="J8" s="157"/>
      <c r="K8" s="157"/>
      <c r="L8" s="158"/>
      <c r="M8" s="159"/>
      <c r="N8" s="156"/>
    </row>
    <row r="9" spans="1:14" s="4" customFormat="1" ht="12.75">
      <c r="A9" s="156"/>
      <c r="B9" s="160" t="s">
        <v>53</v>
      </c>
      <c r="C9" s="161">
        <f>SUM(C11:C45)</f>
        <v>1578</v>
      </c>
      <c r="D9" s="147">
        <f>(C9/'VI.1'!D10)*10000</f>
        <v>1.0540256264489096</v>
      </c>
      <c r="E9" s="162"/>
      <c r="F9" s="161">
        <f>SUM(F11:F45)</f>
        <v>1215</v>
      </c>
      <c r="G9" s="147">
        <f>(F9/'VI.1'!D10)*10000</f>
        <v>0.8115596553456432</v>
      </c>
      <c r="H9" s="162"/>
      <c r="I9" s="161">
        <f>SUM(I11:I45)</f>
        <v>357</v>
      </c>
      <c r="J9" s="147">
        <f>(I9/'VI.1'!D10)*10000</f>
        <v>0.2384582691015594</v>
      </c>
      <c r="K9" s="162"/>
      <c r="L9" s="161">
        <f>SUM(L11:L45)</f>
        <v>6</v>
      </c>
      <c r="M9" s="147">
        <f>(L9/'VI.1'!D10)*10000</f>
        <v>0.0040077020017068804</v>
      </c>
      <c r="N9" s="163"/>
    </row>
    <row r="10" spans="1:14" s="4" customFormat="1" ht="12.75">
      <c r="A10" s="156"/>
      <c r="B10" s="156"/>
      <c r="C10" s="161"/>
      <c r="D10" s="164"/>
      <c r="E10" s="164"/>
      <c r="F10" s="161"/>
      <c r="G10" s="147"/>
      <c r="H10" s="164"/>
      <c r="I10" s="161"/>
      <c r="J10" s="147"/>
      <c r="K10" s="164"/>
      <c r="L10" s="161"/>
      <c r="M10" s="147"/>
      <c r="N10" s="163"/>
    </row>
    <row r="11" spans="1:14" s="4" customFormat="1" ht="12.75">
      <c r="A11" s="156"/>
      <c r="B11" s="410" t="s">
        <v>10</v>
      </c>
      <c r="C11" s="411">
        <f aca="true" t="shared" si="0" ref="C11:C45">F11+I11+L11</f>
        <v>16</v>
      </c>
      <c r="D11" s="311">
        <f>(C11/'VI.1'!D12)*10000</f>
        <v>0.756193699016003</v>
      </c>
      <c r="E11" s="412"/>
      <c r="F11" s="411">
        <v>12</v>
      </c>
      <c r="G11" s="311">
        <f>(F11/'VI.1'!D12)*10000</f>
        <v>0.5671452742620022</v>
      </c>
      <c r="H11" s="412"/>
      <c r="I11" s="411">
        <v>4</v>
      </c>
      <c r="J11" s="311">
        <f>(I11/'VI.1'!D12)*10000</f>
        <v>0.18904842475400074</v>
      </c>
      <c r="K11" s="412"/>
      <c r="L11" s="411"/>
      <c r="M11" s="311"/>
      <c r="N11" s="413"/>
    </row>
    <row r="12" spans="1:14" s="4" customFormat="1" ht="12.75">
      <c r="A12" s="156"/>
      <c r="B12" s="410" t="s">
        <v>11</v>
      </c>
      <c r="C12" s="411">
        <f t="shared" si="0"/>
        <v>41</v>
      </c>
      <c r="D12" s="311">
        <f>(C12/'VI.1'!D13)*10000</f>
        <v>0.6308585215138143</v>
      </c>
      <c r="E12" s="412"/>
      <c r="F12" s="411">
        <v>30</v>
      </c>
      <c r="G12" s="311">
        <f>(F12/'VI.1'!D13)*10000</f>
        <v>0.46160379622962017</v>
      </c>
      <c r="H12" s="412"/>
      <c r="I12" s="411">
        <v>11</v>
      </c>
      <c r="J12" s="311">
        <f>(I12/'VI.1'!D13)*10000</f>
        <v>0.16925472528419405</v>
      </c>
      <c r="K12" s="412"/>
      <c r="L12" s="411"/>
      <c r="M12" s="311"/>
      <c r="N12" s="413"/>
    </row>
    <row r="13" spans="1:14" s="4" customFormat="1" ht="12.75">
      <c r="A13" s="156"/>
      <c r="B13" s="410" t="s">
        <v>12</v>
      </c>
      <c r="C13" s="411">
        <f t="shared" si="0"/>
        <v>10</v>
      </c>
      <c r="D13" s="311">
        <f>(C13/'VI.1'!D14)*10000</f>
        <v>0.8447372867038352</v>
      </c>
      <c r="E13" s="412"/>
      <c r="F13" s="411">
        <v>9</v>
      </c>
      <c r="G13" s="311">
        <f>(F13/'VI.1'!D14)*10000</f>
        <v>0.7602635580334516</v>
      </c>
      <c r="H13" s="412"/>
      <c r="I13" s="411">
        <v>1</v>
      </c>
      <c r="J13" s="311">
        <f>(I13/'VI.1'!D14)*10000</f>
        <v>0.08447372867038351</v>
      </c>
      <c r="K13" s="412"/>
      <c r="L13" s="411"/>
      <c r="M13" s="311"/>
      <c r="N13" s="413"/>
    </row>
    <row r="14" spans="1:14" s="4" customFormat="1" ht="12.75">
      <c r="A14" s="156"/>
      <c r="B14" s="410" t="s">
        <v>13</v>
      </c>
      <c r="C14" s="411">
        <f t="shared" si="0"/>
        <v>11</v>
      </c>
      <c r="D14" s="311">
        <f>(C14/'VI.1'!D15)*10000</f>
        <v>0.8437718134190402</v>
      </c>
      <c r="E14" s="412"/>
      <c r="F14" s="411">
        <v>8</v>
      </c>
      <c r="G14" s="311">
        <f>(F14/'VI.1'!D15)*10000</f>
        <v>0.6136522279411201</v>
      </c>
      <c r="H14" s="412"/>
      <c r="I14" s="411">
        <v>3</v>
      </c>
      <c r="J14" s="311">
        <f>(I14/'VI.1'!D15)*10000</f>
        <v>0.23011958547792002</v>
      </c>
      <c r="K14" s="412"/>
      <c r="L14" s="411"/>
      <c r="M14" s="311"/>
      <c r="N14" s="413"/>
    </row>
    <row r="15" spans="1:14" s="4" customFormat="1" ht="12.75">
      <c r="A15" s="156"/>
      <c r="B15" s="410" t="s">
        <v>14</v>
      </c>
      <c r="C15" s="411">
        <f t="shared" si="0"/>
        <v>110</v>
      </c>
      <c r="D15" s="311">
        <f>(C15/'VI.1'!D16)*10000</f>
        <v>1.8912301936619718</v>
      </c>
      <c r="E15" s="412"/>
      <c r="F15" s="411">
        <v>89</v>
      </c>
      <c r="G15" s="311">
        <f>(F15/'VI.1'!D16)*10000</f>
        <v>1.530177156690141</v>
      </c>
      <c r="H15" s="412"/>
      <c r="I15" s="411">
        <v>21</v>
      </c>
      <c r="J15" s="311">
        <f>(I15/'VI.1'!D16)*10000</f>
        <v>0.361053036971831</v>
      </c>
      <c r="K15" s="412"/>
      <c r="L15" s="411"/>
      <c r="M15" s="311"/>
      <c r="N15" s="413"/>
    </row>
    <row r="16" spans="1:14" s="4" customFormat="1" ht="12.75">
      <c r="A16" s="156"/>
      <c r="B16" s="410" t="s">
        <v>15</v>
      </c>
      <c r="C16" s="411">
        <f t="shared" si="0"/>
        <v>15</v>
      </c>
      <c r="D16" s="311">
        <f>(C16/'VI.1'!D17)*10000</f>
        <v>1.3821827429877263</v>
      </c>
      <c r="E16" s="412"/>
      <c r="F16" s="411">
        <v>11</v>
      </c>
      <c r="G16" s="311">
        <f>(F16/'VI.1'!D17)*10000</f>
        <v>1.0136006781909992</v>
      </c>
      <c r="H16" s="412"/>
      <c r="I16" s="411">
        <v>4</v>
      </c>
      <c r="J16" s="311">
        <f>(I16/'VI.1'!D17)*10000</f>
        <v>0.368582064796727</v>
      </c>
      <c r="K16" s="412"/>
      <c r="L16" s="411"/>
      <c r="M16" s="311"/>
      <c r="N16" s="413"/>
    </row>
    <row r="17" spans="1:14" s="4" customFormat="1" ht="12.75">
      <c r="A17" s="156"/>
      <c r="B17" s="410" t="s">
        <v>16</v>
      </c>
      <c r="C17" s="411">
        <f t="shared" si="0"/>
        <v>11</v>
      </c>
      <c r="D17" s="311">
        <f>(C17/'VI.1'!D18)*10000</f>
        <v>0.5495054450994105</v>
      </c>
      <c r="E17" s="412"/>
      <c r="F17" s="411">
        <v>8</v>
      </c>
      <c r="G17" s="311">
        <f>(F17/'VI.1'!D18)*10000</f>
        <v>0.3996403237086622</v>
      </c>
      <c r="H17" s="412"/>
      <c r="I17" s="411">
        <v>3</v>
      </c>
      <c r="J17" s="311">
        <f>(I17/'VI.1'!D18)*10000</f>
        <v>0.14986512139074834</v>
      </c>
      <c r="K17" s="412"/>
      <c r="L17" s="411"/>
      <c r="M17" s="311"/>
      <c r="N17" s="413"/>
    </row>
    <row r="18" spans="1:14" s="4" customFormat="1" ht="12.75">
      <c r="A18" s="156"/>
      <c r="B18" s="410" t="s">
        <v>17</v>
      </c>
      <c r="C18" s="411">
        <f t="shared" si="0"/>
        <v>77</v>
      </c>
      <c r="D18" s="311">
        <f>(C18/'VI.1'!D19)*10000</f>
        <v>1.1912792172831408</v>
      </c>
      <c r="E18" s="412"/>
      <c r="F18" s="411">
        <v>61</v>
      </c>
      <c r="G18" s="311">
        <f>(F18/'VI.1'!D19)*10000</f>
        <v>0.9437406786269038</v>
      </c>
      <c r="H18" s="412"/>
      <c r="I18" s="411">
        <v>16</v>
      </c>
      <c r="J18" s="311">
        <f>(I18/'VI.1'!D19)*10000</f>
        <v>0.24753853865623704</v>
      </c>
      <c r="K18" s="412"/>
      <c r="L18" s="411"/>
      <c r="M18" s="311"/>
      <c r="N18" s="413"/>
    </row>
    <row r="19" spans="1:14" s="4" customFormat="1" ht="12.75">
      <c r="A19" s="156"/>
      <c r="B19" s="410" t="s">
        <v>48</v>
      </c>
      <c r="C19" s="411">
        <f t="shared" si="0"/>
        <v>29</v>
      </c>
      <c r="D19" s="311">
        <f>(C19/'VI.1'!D20)*10000</f>
        <v>0.332582156393892</v>
      </c>
      <c r="E19" s="412"/>
      <c r="F19" s="411">
        <v>22</v>
      </c>
      <c r="G19" s="311">
        <f>(F19/'VI.1'!D20)*10000</f>
        <v>0.25230370485053877</v>
      </c>
      <c r="H19" s="412"/>
      <c r="I19" s="411">
        <v>7</v>
      </c>
      <c r="J19" s="311">
        <f>(I19/'VI.1'!D20)*10000</f>
        <v>0.08027845154335324</v>
      </c>
      <c r="K19" s="412"/>
      <c r="L19" s="411"/>
      <c r="M19" s="311"/>
      <c r="N19" s="413"/>
    </row>
    <row r="20" spans="1:14" s="4" customFormat="1" ht="12.75">
      <c r="A20" s="156"/>
      <c r="B20" s="410" t="s">
        <v>49</v>
      </c>
      <c r="C20" s="411">
        <f t="shared" si="0"/>
        <v>41</v>
      </c>
      <c r="D20" s="311">
        <f>(C20/'VI.1'!D21)*10000</f>
        <v>0.37378269914868706</v>
      </c>
      <c r="E20" s="412"/>
      <c r="F20" s="411">
        <v>23</v>
      </c>
      <c r="G20" s="311">
        <f>(F20/'VI.1'!D21)*10000</f>
        <v>0.20968297757121473</v>
      </c>
      <c r="H20" s="412"/>
      <c r="I20" s="411">
        <v>18</v>
      </c>
      <c r="J20" s="311">
        <f>(I20/'VI.1'!D21)*10000</f>
        <v>0.16409972157747238</v>
      </c>
      <c r="K20" s="412"/>
      <c r="L20" s="411"/>
      <c r="M20" s="311"/>
      <c r="N20" s="413"/>
    </row>
    <row r="21" spans="1:14" s="4" customFormat="1" ht="12.75">
      <c r="A21" s="156"/>
      <c r="B21" s="410" t="s">
        <v>20</v>
      </c>
      <c r="C21" s="411">
        <f t="shared" si="0"/>
        <v>35</v>
      </c>
      <c r="D21" s="311">
        <f>(C21/'VI.1'!D22)*10000</f>
        <v>1.8506572477025411</v>
      </c>
      <c r="E21" s="412"/>
      <c r="F21" s="411">
        <v>33</v>
      </c>
      <c r="G21" s="311">
        <f>(F21/'VI.1'!D22)*10000</f>
        <v>1.744905404976682</v>
      </c>
      <c r="H21" s="412"/>
      <c r="I21" s="411">
        <v>2</v>
      </c>
      <c r="J21" s="311">
        <f>(I21/'VI.1'!D22)*10000</f>
        <v>0.1057518427258595</v>
      </c>
      <c r="K21" s="412"/>
      <c r="L21" s="411"/>
      <c r="M21" s="311"/>
      <c r="N21" s="413"/>
    </row>
    <row r="22" spans="1:14" s="4" customFormat="1" ht="12.75">
      <c r="A22" s="156"/>
      <c r="B22" s="410" t="s">
        <v>21</v>
      </c>
      <c r="C22" s="411">
        <f t="shared" si="0"/>
        <v>93</v>
      </c>
      <c r="D22" s="311">
        <f>(C22/'VI.1'!D23)*10000</f>
        <v>1.4271990374846921</v>
      </c>
      <c r="E22" s="412"/>
      <c r="F22" s="411">
        <v>69</v>
      </c>
      <c r="G22" s="311">
        <f>(F22/'VI.1'!D23)*10000</f>
        <v>1.0588896084563844</v>
      </c>
      <c r="H22" s="412"/>
      <c r="I22" s="411">
        <v>23</v>
      </c>
      <c r="J22" s="311">
        <f>(I22/'VI.1'!D23)*10000</f>
        <v>0.35296320281879484</v>
      </c>
      <c r="K22" s="412"/>
      <c r="L22" s="411">
        <v>1</v>
      </c>
      <c r="M22" s="311">
        <f>(L22/'VI.1'!D23)*10000</f>
        <v>0.01534622620951282</v>
      </c>
      <c r="N22" s="413"/>
    </row>
    <row r="23" spans="1:14" s="4" customFormat="1" ht="12.75">
      <c r="A23" s="156"/>
      <c r="B23" s="410" t="s">
        <v>22</v>
      </c>
      <c r="C23" s="411">
        <f t="shared" si="0"/>
        <v>21</v>
      </c>
      <c r="D23" s="311">
        <f>(C23/'VI.1'!D24)*10000</f>
        <v>1.482694833161529</v>
      </c>
      <c r="E23" s="412"/>
      <c r="F23" s="411">
        <v>17</v>
      </c>
      <c r="G23" s="311">
        <f>(F23/'VI.1'!D24)*10000</f>
        <v>1.20027676970219</v>
      </c>
      <c r="H23" s="412"/>
      <c r="I23" s="411">
        <v>4</v>
      </c>
      <c r="J23" s="311">
        <f>(I23/'VI.1'!D24)*10000</f>
        <v>0.28241806345933884</v>
      </c>
      <c r="K23" s="412"/>
      <c r="L23" s="411"/>
      <c r="M23" s="311"/>
      <c r="N23" s="413"/>
    </row>
    <row r="24" spans="1:14" s="4" customFormat="1" ht="12.75">
      <c r="A24" s="156"/>
      <c r="B24" s="410" t="s">
        <v>23</v>
      </c>
      <c r="C24" s="411">
        <f t="shared" si="0"/>
        <v>49</v>
      </c>
      <c r="D24" s="311">
        <f>(C24/'VI.1'!D25)*10000</f>
        <v>2.7821307715018966</v>
      </c>
      <c r="E24" s="412"/>
      <c r="F24" s="411">
        <v>38</v>
      </c>
      <c r="G24" s="311">
        <f>(F24/'VI.1'!D25)*10000</f>
        <v>2.157570802389226</v>
      </c>
      <c r="H24" s="412"/>
      <c r="I24" s="411">
        <v>11</v>
      </c>
      <c r="J24" s="311">
        <f>(I24/'VI.1'!D25)*10000</f>
        <v>0.6245599691126706</v>
      </c>
      <c r="K24" s="412"/>
      <c r="L24" s="411"/>
      <c r="M24" s="311"/>
      <c r="N24" s="413"/>
    </row>
    <row r="25" spans="1:14" s="4" customFormat="1" ht="12.75">
      <c r="A25" s="156"/>
      <c r="B25" s="410" t="s">
        <v>24</v>
      </c>
      <c r="C25" s="411">
        <f t="shared" si="0"/>
        <v>123</v>
      </c>
      <c r="D25" s="311">
        <f>(C25/'VI.1'!D26)*10000</f>
        <v>0.9633526552113855</v>
      </c>
      <c r="E25" s="412"/>
      <c r="F25" s="411">
        <v>89</v>
      </c>
      <c r="G25" s="311">
        <f>(F25/'VI.1'!D26)*10000</f>
        <v>0.6970600513318155</v>
      </c>
      <c r="H25" s="412"/>
      <c r="I25" s="411">
        <v>33</v>
      </c>
      <c r="J25" s="311">
        <f>(I25/'VI.1'!D26)*10000</f>
        <v>0.25846046847134735</v>
      </c>
      <c r="K25" s="412"/>
      <c r="L25" s="411">
        <v>1</v>
      </c>
      <c r="M25" s="311">
        <f>(L25/'VI.1'!D26)*10000</f>
        <v>0.007832135408222645</v>
      </c>
      <c r="N25" s="413"/>
    </row>
    <row r="26" spans="1:14" s="4" customFormat="1" ht="12.75">
      <c r="A26" s="156"/>
      <c r="B26" s="410" t="s">
        <v>25</v>
      </c>
      <c r="C26" s="411">
        <f t="shared" si="0"/>
        <v>126</v>
      </c>
      <c r="D26" s="311">
        <f>(C26/'VI.1'!D27)*10000</f>
        <v>1.0964835945168858</v>
      </c>
      <c r="E26" s="412"/>
      <c r="F26" s="411">
        <v>87</v>
      </c>
      <c r="G26" s="311">
        <f>(F26/'VI.1'!D27)*10000</f>
        <v>0.7570958152616593</v>
      </c>
      <c r="H26" s="412"/>
      <c r="I26" s="411">
        <v>39</v>
      </c>
      <c r="J26" s="311">
        <f>(I26/'VI.1'!D27)*10000</f>
        <v>0.33938777925522656</v>
      </c>
      <c r="K26" s="412"/>
      <c r="L26" s="411"/>
      <c r="M26" s="311"/>
      <c r="N26" s="413"/>
    </row>
    <row r="27" spans="1:14" s="4" customFormat="1" ht="12.75">
      <c r="A27" s="156"/>
      <c r="B27" s="410" t="s">
        <v>26</v>
      </c>
      <c r="C27" s="411">
        <f t="shared" si="0"/>
        <v>70</v>
      </c>
      <c r="D27" s="311">
        <f>(C27/'VI.1'!D28)*10000</f>
        <v>0.9952130253480758</v>
      </c>
      <c r="E27" s="412"/>
      <c r="F27" s="411">
        <v>53</v>
      </c>
      <c r="G27" s="311">
        <f>(F27/'VI.1'!D28)*10000</f>
        <v>0.7535184334778288</v>
      </c>
      <c r="H27" s="412"/>
      <c r="I27" s="411">
        <v>17</v>
      </c>
      <c r="J27" s="311">
        <f>(I27/'VI.1'!D28)*10000</f>
        <v>0.24169459187024697</v>
      </c>
      <c r="K27" s="412"/>
      <c r="L27" s="411"/>
      <c r="M27" s="311"/>
      <c r="N27" s="413"/>
    </row>
    <row r="28" spans="1:14" s="4" customFormat="1" ht="12.75">
      <c r="A28" s="156"/>
      <c r="B28" s="410" t="s">
        <v>27</v>
      </c>
      <c r="C28" s="411">
        <f t="shared" si="0"/>
        <v>39</v>
      </c>
      <c r="D28" s="311">
        <f>(C28/'VI.1'!D29)*10000</f>
        <v>1.1418232281977638</v>
      </c>
      <c r="E28" s="412"/>
      <c r="F28" s="411">
        <v>32</v>
      </c>
      <c r="G28" s="311">
        <f>(F28/'VI.1'!D29)*10000</f>
        <v>0.936880597495601</v>
      </c>
      <c r="H28" s="412"/>
      <c r="I28" s="411">
        <v>7</v>
      </c>
      <c r="J28" s="311">
        <f>(I28/'VI.1'!D29)*10000</f>
        <v>0.20494263070216273</v>
      </c>
      <c r="K28" s="412"/>
      <c r="L28" s="411"/>
      <c r="M28" s="311"/>
      <c r="N28" s="413"/>
    </row>
    <row r="29" spans="1:14" s="4" customFormat="1" ht="12.75">
      <c r="A29" s="156"/>
      <c r="B29" s="410" t="s">
        <v>28</v>
      </c>
      <c r="C29" s="411">
        <f t="shared" si="0"/>
        <v>18</v>
      </c>
      <c r="D29" s="311">
        <f>(C29/'VI.1'!D30)*10000</f>
        <v>0.9955697147692768</v>
      </c>
      <c r="E29" s="412"/>
      <c r="F29" s="411">
        <v>13</v>
      </c>
      <c r="G29" s="311">
        <f>(F29/'VI.1'!D30)*10000</f>
        <v>0.7190225717778109</v>
      </c>
      <c r="H29" s="412"/>
      <c r="I29" s="411">
        <v>5</v>
      </c>
      <c r="J29" s="311">
        <f>(I29/'VI.1'!D30)*10000</f>
        <v>0.27654714299146577</v>
      </c>
      <c r="K29" s="412"/>
      <c r="L29" s="411"/>
      <c r="M29" s="311"/>
      <c r="N29" s="413"/>
    </row>
    <row r="30" spans="1:14" s="4" customFormat="1" ht="12.75">
      <c r="A30" s="156"/>
      <c r="B30" s="410" t="s">
        <v>29</v>
      </c>
      <c r="C30" s="411">
        <f t="shared" si="0"/>
        <v>20</v>
      </c>
      <c r="D30" s="311">
        <f>(C30/'VI.1'!D31)*10000</f>
        <v>1.847540923031445</v>
      </c>
      <c r="E30" s="412"/>
      <c r="F30" s="411">
        <v>12</v>
      </c>
      <c r="G30" s="311">
        <f>(F30/'VI.1'!D31)*10000</f>
        <v>1.108524553818867</v>
      </c>
      <c r="H30" s="412"/>
      <c r="I30" s="411">
        <v>7</v>
      </c>
      <c r="J30" s="311">
        <f>(I30/'VI.1'!D31)*10000</f>
        <v>0.6466393230610058</v>
      </c>
      <c r="K30" s="412"/>
      <c r="L30" s="411">
        <v>1</v>
      </c>
      <c r="M30" s="311">
        <f>(L30/'VI.1'!D31)*10000</f>
        <v>0.09237704615157226</v>
      </c>
      <c r="N30" s="413"/>
    </row>
    <row r="31" spans="1:14" s="4" customFormat="1" ht="12.75">
      <c r="A31" s="156"/>
      <c r="B31" s="410" t="s">
        <v>30</v>
      </c>
      <c r="C31" s="411">
        <f t="shared" si="0"/>
        <v>83</v>
      </c>
      <c r="D31" s="311">
        <f>(C31/'VI.1'!D32)*10000</f>
        <v>0.6821377704614621</v>
      </c>
      <c r="E31" s="412"/>
      <c r="F31" s="411">
        <v>62</v>
      </c>
      <c r="G31" s="311">
        <f>(F31/'VI.1'!D32)*10000</f>
        <v>0.5095486960073572</v>
      </c>
      <c r="H31" s="412"/>
      <c r="I31" s="411">
        <v>21</v>
      </c>
      <c r="J31" s="311">
        <f>(I31/'VI.1'!D32)*10000</f>
        <v>0.17258907445410487</v>
      </c>
      <c r="K31" s="412"/>
      <c r="L31" s="411"/>
      <c r="M31" s="311"/>
      <c r="N31" s="413"/>
    </row>
    <row r="32" spans="1:14" s="4" customFormat="1" ht="12.75">
      <c r="A32" s="156"/>
      <c r="B32" s="410" t="s">
        <v>31</v>
      </c>
      <c r="C32" s="411">
        <f t="shared" si="0"/>
        <v>16</v>
      </c>
      <c r="D32" s="311">
        <f>(C32/'VI.1'!D33)*10000</f>
        <v>1.1307180766485516</v>
      </c>
      <c r="E32" s="412"/>
      <c r="F32" s="411">
        <v>13</v>
      </c>
      <c r="G32" s="311">
        <f>(F32/'VI.1'!D33)*10000</f>
        <v>0.9187084372769482</v>
      </c>
      <c r="H32" s="412"/>
      <c r="I32" s="411">
        <v>3</v>
      </c>
      <c r="J32" s="311">
        <f>(I32/'VI.1'!D33)*10000</f>
        <v>0.21200963937160344</v>
      </c>
      <c r="K32" s="412"/>
      <c r="L32" s="411"/>
      <c r="M32" s="311"/>
      <c r="N32" s="413"/>
    </row>
    <row r="33" spans="1:14" s="4" customFormat="1" ht="12.75">
      <c r="A33" s="156"/>
      <c r="B33" s="410" t="s">
        <v>32</v>
      </c>
      <c r="C33" s="411">
        <f t="shared" si="0"/>
        <v>50</v>
      </c>
      <c r="D33" s="311">
        <f>(C33/'VI.1'!D34)*10000</f>
        <v>1.103791745403811</v>
      </c>
      <c r="E33" s="412"/>
      <c r="F33" s="411">
        <v>42</v>
      </c>
      <c r="G33" s="311">
        <f>(F33/'VI.1'!D34)*10000</f>
        <v>0.9271850661392014</v>
      </c>
      <c r="H33" s="412"/>
      <c r="I33" s="411">
        <v>8</v>
      </c>
      <c r="J33" s="311">
        <f>(I33/'VI.1'!D34)*10000</f>
        <v>0.1766066792646098</v>
      </c>
      <c r="K33" s="412"/>
      <c r="L33" s="411"/>
      <c r="M33" s="311"/>
      <c r="N33" s="413"/>
    </row>
    <row r="34" spans="1:14" s="4" customFormat="1" ht="12.75">
      <c r="A34" s="156"/>
      <c r="B34" s="410" t="s">
        <v>33</v>
      </c>
      <c r="C34" s="411">
        <f t="shared" si="0"/>
        <v>25</v>
      </c>
      <c r="D34" s="311">
        <f>(C34/'VI.1'!D35)*10000</f>
        <v>0.6825416759947363</v>
      </c>
      <c r="E34" s="412"/>
      <c r="F34" s="411">
        <v>20</v>
      </c>
      <c r="G34" s="311">
        <f>(F34/'VI.1'!D35)*10000</f>
        <v>0.546033340795789</v>
      </c>
      <c r="H34" s="412"/>
      <c r="I34" s="411">
        <v>5</v>
      </c>
      <c r="J34" s="311">
        <f>(I34/'VI.1'!D35)*10000</f>
        <v>0.13650833519894726</v>
      </c>
      <c r="K34" s="412"/>
      <c r="L34" s="411"/>
      <c r="M34" s="311"/>
      <c r="N34" s="413"/>
    </row>
    <row r="35" spans="1:14" s="4" customFormat="1" ht="12.75">
      <c r="A35" s="156"/>
      <c r="B35" s="410" t="s">
        <v>34</v>
      </c>
      <c r="C35" s="411">
        <f t="shared" si="0"/>
        <v>21</v>
      </c>
      <c r="D35" s="311">
        <f>(C35/'VI.1'!D36)*10000</f>
        <v>0.7767277569211991</v>
      </c>
      <c r="E35" s="412"/>
      <c r="F35" s="411">
        <v>20</v>
      </c>
      <c r="G35" s="311">
        <f>(F35/'VI.1'!D36)*10000</f>
        <v>0.7397407208773326</v>
      </c>
      <c r="H35" s="412"/>
      <c r="I35" s="411">
        <v>1</v>
      </c>
      <c r="J35" s="311">
        <f>(I35/'VI.1'!D36)*10000</f>
        <v>0.03698703604386662</v>
      </c>
      <c r="K35" s="412"/>
      <c r="L35" s="411"/>
      <c r="M35" s="311"/>
      <c r="N35" s="413"/>
    </row>
    <row r="36" spans="1:14" s="4" customFormat="1" ht="12.75">
      <c r="A36" s="156"/>
      <c r="B36" s="410" t="s">
        <v>35</v>
      </c>
      <c r="C36" s="411">
        <f t="shared" si="0"/>
        <v>36</v>
      </c>
      <c r="D36" s="311">
        <f>(C36/'VI.1'!D37)*10000</f>
        <v>1.1598722851739325</v>
      </c>
      <c r="E36" s="412"/>
      <c r="F36" s="411">
        <v>25</v>
      </c>
      <c r="G36" s="311">
        <f>(F36/'VI.1'!D37)*10000</f>
        <v>0.8054668647041198</v>
      </c>
      <c r="H36" s="412"/>
      <c r="I36" s="411">
        <v>9</v>
      </c>
      <c r="J36" s="311">
        <f>(I36/'VI.1'!D37)*10000</f>
        <v>0.2899680712934831</v>
      </c>
      <c r="K36" s="412"/>
      <c r="L36" s="411">
        <v>2</v>
      </c>
      <c r="M36" s="311">
        <f>(L36/'VI.1'!D37)*10000</f>
        <v>0.06443734917632958</v>
      </c>
      <c r="N36" s="413"/>
    </row>
    <row r="37" spans="1:14" s="4" customFormat="1" ht="12.75">
      <c r="A37" s="156"/>
      <c r="B37" s="410" t="s">
        <v>36</v>
      </c>
      <c r="C37" s="411">
        <f t="shared" si="0"/>
        <v>117</v>
      </c>
      <c r="D37" s="311">
        <f>(C37/'VI.1'!D38)*10000</f>
        <v>2.943677634591483</v>
      </c>
      <c r="E37" s="412"/>
      <c r="F37" s="411">
        <v>88</v>
      </c>
      <c r="G37" s="311">
        <f>(F37/'VI.1'!D38)*10000</f>
        <v>2.214048135419235</v>
      </c>
      <c r="H37" s="412"/>
      <c r="I37" s="411">
        <v>28</v>
      </c>
      <c r="J37" s="311">
        <f>(I37/'VI.1'!D38)*10000</f>
        <v>0.7044698612697566</v>
      </c>
      <c r="K37" s="412"/>
      <c r="L37" s="411">
        <v>1</v>
      </c>
      <c r="M37" s="311">
        <f>(L37/'VI.1'!D38)*10000</f>
        <v>0.02515963790249131</v>
      </c>
      <c r="N37" s="413"/>
    </row>
    <row r="38" spans="1:14" s="4" customFormat="1" ht="12.75">
      <c r="A38" s="156"/>
      <c r="B38" s="410" t="s">
        <v>37</v>
      </c>
      <c r="C38" s="411">
        <f t="shared" si="0"/>
        <v>49</v>
      </c>
      <c r="D38" s="311">
        <f>(C38/'VI.1'!D39)*10000</f>
        <v>1.0718465290765713</v>
      </c>
      <c r="E38" s="412"/>
      <c r="F38" s="411">
        <v>39</v>
      </c>
      <c r="G38" s="311">
        <f>(F38/'VI.1'!D39)*10000</f>
        <v>0.8531023394691079</v>
      </c>
      <c r="H38" s="412"/>
      <c r="I38" s="411">
        <v>10</v>
      </c>
      <c r="J38" s="311">
        <f>(I38/'VI.1'!D39)*10000</f>
        <v>0.21874418960746356</v>
      </c>
      <c r="K38" s="412"/>
      <c r="L38" s="411"/>
      <c r="M38" s="311"/>
      <c r="N38" s="413"/>
    </row>
    <row r="39" spans="1:14" s="4" customFormat="1" ht="12.75">
      <c r="A39" s="156"/>
      <c r="B39" s="410" t="s">
        <v>38</v>
      </c>
      <c r="C39" s="411">
        <f t="shared" si="0"/>
        <v>19</v>
      </c>
      <c r="D39" s="311">
        <f>(C39/'VI.1'!D40)*10000</f>
        <v>1.1439856459906315</v>
      </c>
      <c r="E39" s="412"/>
      <c r="F39" s="411">
        <v>16</v>
      </c>
      <c r="G39" s="311">
        <f>(F39/'VI.1'!D40)*10000</f>
        <v>0.9633563334657947</v>
      </c>
      <c r="H39" s="412"/>
      <c r="I39" s="411">
        <v>3</v>
      </c>
      <c r="J39" s="311">
        <f>(I39/'VI.1'!D40)*10000</f>
        <v>0.18062931252483652</v>
      </c>
      <c r="K39" s="412"/>
      <c r="L39" s="411"/>
      <c r="M39" s="311"/>
      <c r="N39" s="413"/>
    </row>
    <row r="40" spans="1:14" s="4" customFormat="1" ht="12.75">
      <c r="A40" s="156"/>
      <c r="B40" s="410" t="s">
        <v>39</v>
      </c>
      <c r="C40" s="411">
        <f t="shared" si="0"/>
        <v>56</v>
      </c>
      <c r="D40" s="311">
        <f>(C40/'VI.1'!D41)*10000</f>
        <v>1.0061519001897317</v>
      </c>
      <c r="E40" s="412"/>
      <c r="F40" s="411">
        <v>40</v>
      </c>
      <c r="G40" s="311">
        <f>(F40/'VI.1'!D41)*10000</f>
        <v>0.7186799287069511</v>
      </c>
      <c r="H40" s="412"/>
      <c r="I40" s="411">
        <v>16</v>
      </c>
      <c r="J40" s="311">
        <f>(I40/'VI.1'!D41)*10000</f>
        <v>0.2874719714827804</v>
      </c>
      <c r="K40" s="412"/>
      <c r="L40" s="411"/>
      <c r="M40" s="311"/>
      <c r="N40" s="413"/>
    </row>
    <row r="41" spans="1:14" s="4" customFormat="1" ht="12.75">
      <c r="A41" s="156"/>
      <c r="B41" s="410" t="s">
        <v>40</v>
      </c>
      <c r="C41" s="411">
        <f t="shared" si="0"/>
        <v>9</v>
      </c>
      <c r="D41" s="311">
        <f>(C41/'VI.1'!D42)*10000</f>
        <v>0.8661591615579317</v>
      </c>
      <c r="E41" s="412"/>
      <c r="F41" s="411">
        <v>7</v>
      </c>
      <c r="G41" s="311">
        <f>(F41/'VI.1'!D42)*10000</f>
        <v>0.6736793478783913</v>
      </c>
      <c r="H41" s="412"/>
      <c r="I41" s="411">
        <v>2</v>
      </c>
      <c r="J41" s="311">
        <f>(I41/'VI.1'!D42)*10000</f>
        <v>0.19247981367954037</v>
      </c>
      <c r="K41" s="412"/>
      <c r="L41" s="411"/>
      <c r="M41" s="311"/>
      <c r="N41" s="413"/>
    </row>
    <row r="42" spans="1:14" s="4" customFormat="1" ht="12.75">
      <c r="A42" s="156"/>
      <c r="B42" s="410" t="s">
        <v>41</v>
      </c>
      <c r="C42" s="411">
        <f t="shared" si="0"/>
        <v>45</v>
      </c>
      <c r="D42" s="311">
        <f>(C42/'VI.1'!D43)*10000</f>
        <v>1.2973047772527697</v>
      </c>
      <c r="E42" s="412"/>
      <c r="F42" s="411">
        <v>41</v>
      </c>
      <c r="G42" s="311">
        <f>(F42/'VI.1'!D43)*10000</f>
        <v>1.1819887970525236</v>
      </c>
      <c r="H42" s="412"/>
      <c r="I42" s="411">
        <v>4</v>
      </c>
      <c r="J42" s="311">
        <f>(I42/'VI.1'!D43)*10000</f>
        <v>0.11531598020024621</v>
      </c>
      <c r="K42" s="412"/>
      <c r="L42" s="411"/>
      <c r="M42" s="311"/>
      <c r="N42" s="413"/>
    </row>
    <row r="43" spans="1:14" s="4" customFormat="1" ht="12.75">
      <c r="A43" s="156"/>
      <c r="B43" s="410" t="s">
        <v>42</v>
      </c>
      <c r="C43" s="411">
        <f t="shared" si="0"/>
        <v>40</v>
      </c>
      <c r="D43" s="311">
        <f>(C43/'VI.1'!D44)*10000</f>
        <v>1.6589594177052445</v>
      </c>
      <c r="E43" s="412"/>
      <c r="F43" s="411">
        <v>34</v>
      </c>
      <c r="G43" s="311">
        <f>(F43/'VI.1'!D44)*10000</f>
        <v>1.4101155050494576</v>
      </c>
      <c r="H43" s="412"/>
      <c r="I43" s="411">
        <v>6</v>
      </c>
      <c r="J43" s="311">
        <f>(I43/'VI.1'!D44)*10000</f>
        <v>0.24884391265578668</v>
      </c>
      <c r="K43" s="412"/>
      <c r="L43" s="411"/>
      <c r="M43" s="311"/>
      <c r="N43" s="413"/>
    </row>
    <row r="44" spans="1:14" s="4" customFormat="1" ht="12.75">
      <c r="A44" s="156"/>
      <c r="B44" s="410" t="s">
        <v>43</v>
      </c>
      <c r="C44" s="411">
        <f t="shared" si="0"/>
        <v>16</v>
      </c>
      <c r="D44" s="311">
        <f>(C44/'VI.1'!D45)*10000</f>
        <v>0.5877771736734604</v>
      </c>
      <c r="E44" s="412"/>
      <c r="F44" s="411">
        <v>15</v>
      </c>
      <c r="G44" s="311">
        <f>(F44/'VI.1'!D45)*10000</f>
        <v>0.5510411003188691</v>
      </c>
      <c r="H44" s="412"/>
      <c r="I44" s="411">
        <v>1</v>
      </c>
      <c r="J44" s="311">
        <f>(I44/'VI.1'!D45)*10000</f>
        <v>0.036736073354591274</v>
      </c>
      <c r="K44" s="412"/>
      <c r="L44" s="411"/>
      <c r="M44" s="311"/>
      <c r="N44" s="413"/>
    </row>
    <row r="45" spans="1:14" s="4" customFormat="1" ht="13.5" thickBot="1">
      <c r="A45" s="496"/>
      <c r="B45" s="497" t="s">
        <v>44</v>
      </c>
      <c r="C45" s="498">
        <f t="shared" si="0"/>
        <v>41</v>
      </c>
      <c r="D45" s="483">
        <f>(C45/'VI.1'!D46)*10000</f>
        <v>2.9859224679741607</v>
      </c>
      <c r="E45" s="499"/>
      <c r="F45" s="498">
        <v>37</v>
      </c>
      <c r="G45" s="483">
        <f>(F45/'VI.1'!D46)*10000</f>
        <v>2.694612958903511</v>
      </c>
      <c r="H45" s="499"/>
      <c r="I45" s="498">
        <v>4</v>
      </c>
      <c r="J45" s="483">
        <f>(I45/'VI.1'!D46)*10000</f>
        <v>0.29130950907064984</v>
      </c>
      <c r="K45" s="499"/>
      <c r="L45" s="498"/>
      <c r="M45" s="498"/>
      <c r="N45" s="498"/>
    </row>
    <row r="46" spans="2:8" s="4" customFormat="1" ht="12.75">
      <c r="B46" s="141" t="s">
        <v>536</v>
      </c>
      <c r="H46" s="83"/>
    </row>
    <row r="47" spans="3:13" s="4" customFormat="1" ht="12.75">
      <c r="C47" s="82"/>
      <c r="D47" s="82"/>
      <c r="E47" s="82"/>
      <c r="F47" s="82"/>
      <c r="G47" s="82"/>
      <c r="H47" s="165"/>
      <c r="I47" s="82"/>
      <c r="J47" s="82"/>
      <c r="K47" s="82"/>
      <c r="L47" s="82"/>
      <c r="M47" s="82"/>
    </row>
    <row r="48" spans="3:13" s="4" customFormat="1" ht="17.25" customHeight="1">
      <c r="C48" s="8"/>
      <c r="D48" s="8"/>
      <c r="E48" s="8"/>
      <c r="F48" s="8"/>
      <c r="G48" s="8"/>
      <c r="H48" s="137"/>
      <c r="I48" s="8"/>
      <c r="J48" s="8"/>
      <c r="K48" s="8"/>
      <c r="L48" s="8"/>
      <c r="M48" s="8"/>
    </row>
    <row r="49" s="4" customFormat="1" ht="12.75">
      <c r="H49" s="83"/>
    </row>
    <row r="50" s="4" customFormat="1" ht="12.75">
      <c r="H50" s="83"/>
    </row>
    <row r="51" s="4" customFormat="1" ht="12.75">
      <c r="H51" s="83"/>
    </row>
    <row r="52" s="4" customFormat="1" ht="12.75">
      <c r="H52" s="83"/>
    </row>
    <row r="53" s="4" customFormat="1" ht="12.75">
      <c r="H53" s="83"/>
    </row>
    <row r="54" s="4" customFormat="1" ht="12.75">
      <c r="H54" s="83"/>
    </row>
    <row r="55" s="4" customFormat="1" ht="12.75">
      <c r="H55" s="83"/>
    </row>
    <row r="56" s="4" customFormat="1" ht="12.75">
      <c r="H56" s="83"/>
    </row>
    <row r="57" s="4" customFormat="1" ht="12.75">
      <c r="H57" s="83"/>
    </row>
    <row r="58" s="4" customFormat="1" ht="12.75">
      <c r="H58" s="83"/>
    </row>
    <row r="59" s="4" customFormat="1" ht="12.75">
      <c r="H59" s="83"/>
    </row>
    <row r="60" s="4" customFormat="1" ht="12.75">
      <c r="H60" s="83"/>
    </row>
    <row r="61" s="4" customFormat="1" ht="12.75">
      <c r="H61" s="83"/>
    </row>
    <row r="62" s="4" customFormat="1" ht="12.75">
      <c r="H62" s="83"/>
    </row>
    <row r="63" s="4" customFormat="1" ht="12.75">
      <c r="H63" s="83"/>
    </row>
    <row r="64" s="4" customFormat="1" ht="12.75">
      <c r="H64" s="83"/>
    </row>
    <row r="65" s="4" customFormat="1" ht="12.75">
      <c r="H65" s="83"/>
    </row>
    <row r="66" s="4" customFormat="1" ht="12.75">
      <c r="H66" s="83"/>
    </row>
    <row r="67" s="4" customFormat="1" ht="12.75">
      <c r="H67" s="83"/>
    </row>
    <row r="68" s="4" customFormat="1" ht="12.75">
      <c r="H68" s="83"/>
    </row>
  </sheetData>
  <sheetProtection/>
  <mergeCells count="9">
    <mergeCell ref="A2:N2"/>
    <mergeCell ref="A3:N3"/>
    <mergeCell ref="A5:B7"/>
    <mergeCell ref="C5:N5"/>
    <mergeCell ref="C6:D6"/>
    <mergeCell ref="F6:G6"/>
    <mergeCell ref="I6:J6"/>
    <mergeCell ref="L6:M6"/>
    <mergeCell ref="M7:N7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4"/>
  <sheetViews>
    <sheetView showGridLines="0" zoomScale="95" zoomScaleNormal="9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6.421875" style="86" customWidth="1"/>
    <col min="2" max="2" width="10.57421875" style="1" customWidth="1"/>
    <col min="3" max="3" width="3.57421875" style="1" customWidth="1"/>
    <col min="4" max="4" width="10.28125" style="1" customWidth="1"/>
    <col min="5" max="5" width="4.421875" style="1" customWidth="1"/>
    <col min="6" max="6" width="13.421875" style="1" bestFit="1" customWidth="1"/>
    <col min="7" max="7" width="5.421875" style="1" customWidth="1"/>
    <col min="8" max="8" width="9.140625" style="1" customWidth="1"/>
    <col min="9" max="9" width="2.7109375" style="1" customWidth="1"/>
    <col min="10" max="10" width="9.57421875" style="1" customWidth="1"/>
    <col min="11" max="11" width="3.8515625" style="1" customWidth="1"/>
    <col min="12" max="12" width="11.421875" style="1" customWidth="1"/>
    <col min="13" max="13" width="3.421875" style="1" customWidth="1"/>
    <col min="14" max="14" width="10.57421875" style="1" customWidth="1"/>
    <col min="15" max="15" width="3.8515625" style="1" customWidth="1"/>
    <col min="16" max="16" width="11.00390625" style="1" customWidth="1"/>
    <col min="17" max="17" width="3.00390625" style="1" customWidth="1"/>
    <col min="18" max="18" width="7.421875" style="1" customWidth="1"/>
    <col min="19" max="19" width="14.00390625" style="1" customWidth="1"/>
    <col min="20" max="20" width="13.8515625" style="1" customWidth="1"/>
    <col min="21" max="16384" width="11.421875" style="1" customWidth="1"/>
  </cols>
  <sheetData>
    <row r="1" spans="1:20" ht="12.75" customHeight="1">
      <c r="A1" s="466" t="s">
        <v>612</v>
      </c>
      <c r="S1" s="138"/>
      <c r="T1" s="138"/>
    </row>
    <row r="2" spans="1:20" ht="12.75" customHeight="1">
      <c r="A2" s="705" t="s">
        <v>50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168"/>
      <c r="T2" s="138"/>
    </row>
    <row r="3" spans="1:20" ht="12.75" customHeight="1">
      <c r="A3" s="718" t="s">
        <v>539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138"/>
      <c r="T3" s="138"/>
    </row>
    <row r="4" spans="1:20" ht="12.75" customHeight="1" thickBot="1">
      <c r="A4" s="500"/>
      <c r="B4" s="500"/>
      <c r="C4" s="500"/>
      <c r="D4" s="500"/>
      <c r="E4" s="500"/>
      <c r="F4" s="501"/>
      <c r="G4" s="501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138"/>
      <c r="T4" s="138"/>
    </row>
    <row r="5" spans="1:20" s="4" customFormat="1" ht="30" customHeight="1">
      <c r="A5" s="702" t="s">
        <v>548</v>
      </c>
      <c r="B5" s="702" t="s">
        <v>399</v>
      </c>
      <c r="C5" s="702"/>
      <c r="D5" s="702"/>
      <c r="E5" s="702"/>
      <c r="F5" s="702"/>
      <c r="G5" s="511"/>
      <c r="H5" s="702" t="s">
        <v>271</v>
      </c>
      <c r="I5" s="702"/>
      <c r="J5" s="702"/>
      <c r="K5" s="702"/>
      <c r="L5" s="702"/>
      <c r="M5" s="511"/>
      <c r="N5" s="702" t="s">
        <v>272</v>
      </c>
      <c r="O5" s="702"/>
      <c r="P5" s="702"/>
      <c r="Q5" s="702"/>
      <c r="R5" s="702"/>
      <c r="S5" s="138"/>
      <c r="T5" s="138"/>
    </row>
    <row r="6" spans="1:20" s="4" customFormat="1" ht="15.75" customHeight="1">
      <c r="A6" s="695"/>
      <c r="B6" s="473" t="s">
        <v>51</v>
      </c>
      <c r="C6" s="477"/>
      <c r="D6" s="473" t="s">
        <v>52</v>
      </c>
      <c r="E6" s="477"/>
      <c r="F6" s="474" t="s">
        <v>53</v>
      </c>
      <c r="G6" s="144"/>
      <c r="H6" s="473" t="s">
        <v>51</v>
      </c>
      <c r="I6" s="477"/>
      <c r="J6" s="473" t="s">
        <v>52</v>
      </c>
      <c r="K6" s="477"/>
      <c r="L6" s="474" t="s">
        <v>400</v>
      </c>
      <c r="M6" s="144"/>
      <c r="N6" s="473" t="s">
        <v>51</v>
      </c>
      <c r="O6" s="477"/>
      <c r="P6" s="473" t="s">
        <v>52</v>
      </c>
      <c r="Q6" s="477"/>
      <c r="R6" s="474" t="s">
        <v>53</v>
      </c>
      <c r="S6" s="138"/>
      <c r="T6" s="138"/>
    </row>
    <row r="7" spans="1:20" s="4" customFormat="1" ht="33" customHeight="1">
      <c r="A7" s="502" t="s">
        <v>53</v>
      </c>
      <c r="B7" s="503">
        <f>SUM(B8:B21)</f>
        <v>9527045</v>
      </c>
      <c r="C7" s="505"/>
      <c r="D7" s="503">
        <f>SUM(D8:D21)</f>
        <v>5444128</v>
      </c>
      <c r="E7" s="505"/>
      <c r="F7" s="503">
        <f>SUM(F8:F21)</f>
        <v>14971173</v>
      </c>
      <c r="G7" s="505"/>
      <c r="H7" s="503">
        <f>SUM(H8:H21)</f>
        <v>354773</v>
      </c>
      <c r="I7" s="505"/>
      <c r="J7" s="503">
        <f>SUM(J8:J21)</f>
        <v>175967</v>
      </c>
      <c r="K7" s="505"/>
      <c r="L7" s="503">
        <f>SUM(L8:L21)</f>
        <v>536322</v>
      </c>
      <c r="M7" s="506"/>
      <c r="N7" s="504">
        <f aca="true" t="shared" si="0" ref="N7:N21">H7/B7*100</f>
        <v>3.7238514145781823</v>
      </c>
      <c r="O7" s="507"/>
      <c r="P7" s="504">
        <f aca="true" t="shared" si="1" ref="P7:P21">J7/D7*100</f>
        <v>3.232234804178006</v>
      </c>
      <c r="Q7" s="507"/>
      <c r="R7" s="504">
        <f aca="true" t="shared" si="2" ref="R7:R21">L7/F7*100</f>
        <v>3.5823645882657287</v>
      </c>
      <c r="S7" s="169"/>
      <c r="T7" s="138"/>
    </row>
    <row r="8" spans="1:19" s="4" customFormat="1" ht="28.5" customHeight="1">
      <c r="A8" s="150" t="s">
        <v>273</v>
      </c>
      <c r="B8" s="348">
        <v>809</v>
      </c>
      <c r="C8" s="348"/>
      <c r="D8" s="348">
        <v>390</v>
      </c>
      <c r="E8" s="348"/>
      <c r="F8" s="348">
        <v>1199</v>
      </c>
      <c r="G8" s="149"/>
      <c r="H8" s="149">
        <v>10</v>
      </c>
      <c r="J8" s="4">
        <v>2</v>
      </c>
      <c r="K8" s="149"/>
      <c r="L8" s="172">
        <v>13</v>
      </c>
      <c r="M8" s="172"/>
      <c r="N8" s="173">
        <f t="shared" si="0"/>
        <v>1.2360939431396787</v>
      </c>
      <c r="O8" s="173"/>
      <c r="P8" s="173">
        <f t="shared" si="1"/>
        <v>0.5128205128205128</v>
      </c>
      <c r="Q8" s="173"/>
      <c r="R8" s="173">
        <f t="shared" si="2"/>
        <v>1.084236864053378</v>
      </c>
      <c r="S8" s="169"/>
    </row>
    <row r="9" spans="1:19" s="4" customFormat="1" ht="28.5" customHeight="1">
      <c r="A9" s="150" t="s">
        <v>274</v>
      </c>
      <c r="B9" s="348">
        <v>350840</v>
      </c>
      <c r="C9" s="348"/>
      <c r="D9" s="348">
        <v>195366</v>
      </c>
      <c r="E9" s="348"/>
      <c r="F9" s="348">
        <v>546206</v>
      </c>
      <c r="G9" s="149"/>
      <c r="H9" s="149">
        <v>16852</v>
      </c>
      <c r="J9" s="4">
        <v>5900</v>
      </c>
      <c r="K9" s="149"/>
      <c r="L9" s="172">
        <v>22857</v>
      </c>
      <c r="M9" s="172"/>
      <c r="N9" s="173">
        <f t="shared" si="0"/>
        <v>4.803329152890207</v>
      </c>
      <c r="O9" s="173"/>
      <c r="P9" s="173">
        <f t="shared" si="1"/>
        <v>3.019972769059099</v>
      </c>
      <c r="Q9" s="173"/>
      <c r="R9" s="173">
        <f t="shared" si="2"/>
        <v>4.184684899104001</v>
      </c>
      <c r="S9" s="169"/>
    </row>
    <row r="10" spans="1:19" s="4" customFormat="1" ht="28.5" customHeight="1">
      <c r="A10" s="150" t="s">
        <v>275</v>
      </c>
      <c r="B10" s="348">
        <v>1298516</v>
      </c>
      <c r="C10" s="348"/>
      <c r="D10" s="348">
        <v>780138</v>
      </c>
      <c r="E10" s="348"/>
      <c r="F10" s="348">
        <v>2078654</v>
      </c>
      <c r="G10" s="149"/>
      <c r="H10" s="149">
        <v>69022</v>
      </c>
      <c r="J10" s="4">
        <v>26155</v>
      </c>
      <c r="K10" s="149"/>
      <c r="L10" s="172">
        <v>96062</v>
      </c>
      <c r="M10" s="172"/>
      <c r="N10" s="173">
        <f t="shared" si="0"/>
        <v>5.31545240874968</v>
      </c>
      <c r="O10" s="173"/>
      <c r="P10" s="173">
        <f t="shared" si="1"/>
        <v>3.3526119737789983</v>
      </c>
      <c r="Q10" s="173"/>
      <c r="R10" s="173">
        <f t="shared" si="2"/>
        <v>4.621355935138797</v>
      </c>
      <c r="S10" s="169"/>
    </row>
    <row r="11" spans="1:19" s="4" customFormat="1" ht="28.5" customHeight="1">
      <c r="A11" s="150" t="s">
        <v>276</v>
      </c>
      <c r="B11" s="348">
        <v>1586881</v>
      </c>
      <c r="C11" s="348"/>
      <c r="D11" s="348">
        <v>982378</v>
      </c>
      <c r="E11" s="348"/>
      <c r="F11" s="348">
        <v>2569259</v>
      </c>
      <c r="G11" s="149"/>
      <c r="H11" s="149">
        <v>65541</v>
      </c>
      <c r="J11" s="4">
        <v>29122</v>
      </c>
      <c r="K11" s="149"/>
      <c r="L11" s="172">
        <v>95894</v>
      </c>
      <c r="M11" s="172"/>
      <c r="N11" s="173">
        <f t="shared" si="0"/>
        <v>4.13017737309855</v>
      </c>
      <c r="O11" s="173"/>
      <c r="P11" s="173">
        <f t="shared" si="1"/>
        <v>2.964439350229749</v>
      </c>
      <c r="Q11" s="173"/>
      <c r="R11" s="173">
        <f t="shared" si="2"/>
        <v>3.7323601863416647</v>
      </c>
      <c r="S11" s="169"/>
    </row>
    <row r="12" spans="1:19" s="4" customFormat="1" ht="28.5" customHeight="1">
      <c r="A12" s="150" t="s">
        <v>277</v>
      </c>
      <c r="B12" s="348">
        <v>1510337</v>
      </c>
      <c r="C12" s="348"/>
      <c r="D12" s="348">
        <v>885497</v>
      </c>
      <c r="E12" s="348"/>
      <c r="F12" s="348">
        <v>2395834</v>
      </c>
      <c r="G12" s="149"/>
      <c r="H12" s="149">
        <v>55945</v>
      </c>
      <c r="J12" s="4">
        <v>27443</v>
      </c>
      <c r="K12" s="149"/>
      <c r="L12" s="172">
        <v>84189</v>
      </c>
      <c r="M12" s="172"/>
      <c r="N12" s="173">
        <f t="shared" si="0"/>
        <v>3.704140201822507</v>
      </c>
      <c r="O12" s="173"/>
      <c r="P12" s="173">
        <f t="shared" si="1"/>
        <v>3.0991635205991663</v>
      </c>
      <c r="Q12" s="173"/>
      <c r="R12" s="173">
        <f t="shared" si="2"/>
        <v>3.5139746743722644</v>
      </c>
      <c r="S12" s="169"/>
    </row>
    <row r="13" spans="1:19" s="4" customFormat="1" ht="28.5" customHeight="1">
      <c r="A13" s="150" t="s">
        <v>278</v>
      </c>
      <c r="B13" s="348">
        <v>1407777</v>
      </c>
      <c r="C13" s="348"/>
      <c r="D13" s="348">
        <v>819543</v>
      </c>
      <c r="E13" s="348"/>
      <c r="F13" s="348">
        <v>2227320</v>
      </c>
      <c r="G13" s="149"/>
      <c r="H13" s="149">
        <v>47582</v>
      </c>
      <c r="J13" s="4">
        <v>26177</v>
      </c>
      <c r="K13" s="149"/>
      <c r="L13" s="172">
        <v>74532</v>
      </c>
      <c r="M13" s="172"/>
      <c r="N13" s="173">
        <f t="shared" si="0"/>
        <v>3.379938726090851</v>
      </c>
      <c r="O13" s="173"/>
      <c r="P13" s="173">
        <f t="shared" si="1"/>
        <v>3.1940971980725847</v>
      </c>
      <c r="Q13" s="173"/>
      <c r="R13" s="173">
        <f t="shared" si="2"/>
        <v>3.346263671138409</v>
      </c>
      <c r="S13" s="169"/>
    </row>
    <row r="14" spans="1:19" s="4" customFormat="1" ht="28.5" customHeight="1">
      <c r="A14" s="150" t="s">
        <v>279</v>
      </c>
      <c r="B14" s="348">
        <v>1129680</v>
      </c>
      <c r="C14" s="348"/>
      <c r="D14" s="348">
        <v>672960</v>
      </c>
      <c r="E14" s="348"/>
      <c r="F14" s="348">
        <v>1802640</v>
      </c>
      <c r="G14" s="149"/>
      <c r="H14" s="149">
        <v>35081</v>
      </c>
      <c r="J14" s="4">
        <v>22127</v>
      </c>
      <c r="K14" s="149"/>
      <c r="L14" s="172">
        <v>57847</v>
      </c>
      <c r="M14" s="172"/>
      <c r="N14" s="173">
        <f t="shared" si="0"/>
        <v>3.10539267757241</v>
      </c>
      <c r="O14" s="173"/>
      <c r="P14" s="173">
        <f t="shared" si="1"/>
        <v>3.2880111745126013</v>
      </c>
      <c r="Q14" s="173"/>
      <c r="R14" s="173">
        <f t="shared" si="2"/>
        <v>3.2090156659122173</v>
      </c>
      <c r="S14" s="169"/>
    </row>
    <row r="15" spans="1:19" s="4" customFormat="1" ht="28.5" customHeight="1">
      <c r="A15" s="150" t="s">
        <v>280</v>
      </c>
      <c r="B15" s="348">
        <v>873671</v>
      </c>
      <c r="C15" s="348"/>
      <c r="D15" s="348">
        <v>494906</v>
      </c>
      <c r="E15" s="348"/>
      <c r="F15" s="348">
        <v>1368577</v>
      </c>
      <c r="G15" s="149"/>
      <c r="H15" s="149">
        <v>25884</v>
      </c>
      <c r="J15" s="4">
        <v>17447</v>
      </c>
      <c r="K15" s="149"/>
      <c r="L15" s="172">
        <v>43799</v>
      </c>
      <c r="M15" s="172"/>
      <c r="N15" s="173">
        <f t="shared" si="0"/>
        <v>2.9626713030419918</v>
      </c>
      <c r="O15" s="173"/>
      <c r="P15" s="173">
        <f t="shared" si="1"/>
        <v>3.5253159185784777</v>
      </c>
      <c r="Q15" s="173"/>
      <c r="R15" s="173">
        <f t="shared" si="2"/>
        <v>3.2003314391517614</v>
      </c>
      <c r="S15" s="169"/>
    </row>
    <row r="16" spans="1:19" s="4" customFormat="1" ht="28.5" customHeight="1">
      <c r="A16" s="150" t="s">
        <v>281</v>
      </c>
      <c r="B16" s="348">
        <v>636059</v>
      </c>
      <c r="C16" s="348"/>
      <c r="D16" s="348">
        <v>319547</v>
      </c>
      <c r="E16" s="348"/>
      <c r="F16" s="348">
        <v>955606</v>
      </c>
      <c r="G16" s="149"/>
      <c r="H16" s="149">
        <v>18576</v>
      </c>
      <c r="J16" s="4">
        <v>12181</v>
      </c>
      <c r="K16" s="149"/>
      <c r="L16" s="172">
        <v>31091</v>
      </c>
      <c r="M16" s="172"/>
      <c r="N16" s="173">
        <f t="shared" si="0"/>
        <v>2.920483791597949</v>
      </c>
      <c r="O16" s="173"/>
      <c r="P16" s="173">
        <f t="shared" si="1"/>
        <v>3.8119588041821704</v>
      </c>
      <c r="Q16" s="173"/>
      <c r="R16" s="173">
        <f t="shared" si="2"/>
        <v>3.253537545808628</v>
      </c>
      <c r="S16" s="169"/>
    </row>
    <row r="17" spans="1:19" s="4" customFormat="1" ht="28.5" customHeight="1">
      <c r="A17" s="150" t="s">
        <v>282</v>
      </c>
      <c r="B17" s="348">
        <v>446722</v>
      </c>
      <c r="C17" s="348"/>
      <c r="D17" s="348">
        <v>191439</v>
      </c>
      <c r="E17" s="348"/>
      <c r="F17" s="348">
        <v>638161</v>
      </c>
      <c r="G17" s="149"/>
      <c r="H17" s="149">
        <v>12807</v>
      </c>
      <c r="J17" s="4">
        <v>6740</v>
      </c>
      <c r="K17" s="149"/>
      <c r="L17" s="172">
        <v>19766</v>
      </c>
      <c r="M17" s="172"/>
      <c r="N17" s="173">
        <f t="shared" si="0"/>
        <v>2.8668836547114314</v>
      </c>
      <c r="O17" s="173"/>
      <c r="P17" s="173">
        <f t="shared" si="1"/>
        <v>3.520703722856889</v>
      </c>
      <c r="Q17" s="173"/>
      <c r="R17" s="173">
        <f t="shared" si="2"/>
        <v>3.0973375057391475</v>
      </c>
      <c r="S17" s="169"/>
    </row>
    <row r="18" spans="1:19" s="4" customFormat="1" ht="28.5" customHeight="1">
      <c r="A18" s="150" t="s">
        <v>283</v>
      </c>
      <c r="B18" s="348">
        <v>184383</v>
      </c>
      <c r="C18" s="348"/>
      <c r="D18" s="348">
        <v>69380</v>
      </c>
      <c r="E18" s="348"/>
      <c r="F18" s="348">
        <v>253763</v>
      </c>
      <c r="G18" s="149"/>
      <c r="H18" s="149">
        <v>5298</v>
      </c>
      <c r="J18" s="4">
        <v>2107</v>
      </c>
      <c r="K18" s="149"/>
      <c r="L18" s="172">
        <v>7490</v>
      </c>
      <c r="M18" s="172"/>
      <c r="N18" s="173">
        <f t="shared" si="0"/>
        <v>2.873366850523096</v>
      </c>
      <c r="O18" s="173"/>
      <c r="P18" s="173">
        <f t="shared" si="1"/>
        <v>3.036898241568175</v>
      </c>
      <c r="Q18" s="173"/>
      <c r="R18" s="173">
        <f t="shared" si="2"/>
        <v>2.9515729243427926</v>
      </c>
      <c r="S18" s="169"/>
    </row>
    <row r="19" spans="1:19" s="4" customFormat="1" ht="28.5" customHeight="1">
      <c r="A19" s="150" t="s">
        <v>284</v>
      </c>
      <c r="B19" s="348">
        <v>62735</v>
      </c>
      <c r="C19" s="348"/>
      <c r="D19" s="348">
        <v>20306</v>
      </c>
      <c r="E19" s="348"/>
      <c r="F19" s="348">
        <v>83041</v>
      </c>
      <c r="G19" s="149"/>
      <c r="H19" s="149">
        <v>1446</v>
      </c>
      <c r="J19" s="4">
        <v>420</v>
      </c>
      <c r="K19" s="149"/>
      <c r="L19" s="172">
        <v>1888</v>
      </c>
      <c r="M19" s="172"/>
      <c r="N19" s="173">
        <f t="shared" si="0"/>
        <v>2.304933450227146</v>
      </c>
      <c r="O19" s="173"/>
      <c r="P19" s="173">
        <f t="shared" si="1"/>
        <v>2.0683541810302373</v>
      </c>
      <c r="Q19" s="173"/>
      <c r="R19" s="173">
        <f t="shared" si="2"/>
        <v>2.273575703568117</v>
      </c>
      <c r="S19" s="169"/>
    </row>
    <row r="20" spans="1:19" s="4" customFormat="1" ht="28.5" customHeight="1">
      <c r="A20" s="150" t="s">
        <v>285</v>
      </c>
      <c r="B20" s="348">
        <v>23699</v>
      </c>
      <c r="C20" s="348"/>
      <c r="D20" s="348">
        <v>7160</v>
      </c>
      <c r="E20" s="348"/>
      <c r="F20" s="348">
        <v>30859</v>
      </c>
      <c r="G20" s="149"/>
      <c r="H20" s="149">
        <v>494</v>
      </c>
      <c r="J20" s="4">
        <v>113</v>
      </c>
      <c r="K20" s="149"/>
      <c r="L20" s="172">
        <v>622</v>
      </c>
      <c r="M20" s="172"/>
      <c r="N20" s="173">
        <f t="shared" si="0"/>
        <v>2.084476138233681</v>
      </c>
      <c r="O20" s="173"/>
      <c r="P20" s="173">
        <f t="shared" si="1"/>
        <v>1.5782122905027933</v>
      </c>
      <c r="Q20" s="173"/>
      <c r="R20" s="173">
        <f t="shared" si="2"/>
        <v>2.0156194303120647</v>
      </c>
      <c r="S20" s="169"/>
    </row>
    <row r="21" spans="1:19" s="4" customFormat="1" ht="28.5" customHeight="1" thickBot="1">
      <c r="A21" s="480" t="s">
        <v>286</v>
      </c>
      <c r="B21" s="508">
        <v>14936</v>
      </c>
      <c r="C21" s="508"/>
      <c r="D21" s="508">
        <v>5118</v>
      </c>
      <c r="E21" s="508"/>
      <c r="F21" s="508">
        <v>20054</v>
      </c>
      <c r="G21" s="487"/>
      <c r="H21" s="487">
        <v>235</v>
      </c>
      <c r="I21" s="487"/>
      <c r="J21" s="487">
        <v>33</v>
      </c>
      <c r="K21" s="487"/>
      <c r="L21" s="509">
        <v>272</v>
      </c>
      <c r="M21" s="509"/>
      <c r="N21" s="510">
        <f t="shared" si="0"/>
        <v>1.5733797536154257</v>
      </c>
      <c r="O21" s="510"/>
      <c r="P21" s="510">
        <f t="shared" si="1"/>
        <v>0.6447831184056272</v>
      </c>
      <c r="Q21" s="510"/>
      <c r="R21" s="510">
        <f t="shared" si="2"/>
        <v>1.3563378877032013</v>
      </c>
      <c r="S21" s="169"/>
    </row>
    <row r="22" spans="1:19" s="4" customFormat="1" ht="12.75">
      <c r="A22" s="353" t="s">
        <v>556</v>
      </c>
      <c r="B22" s="353"/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</row>
    <row r="23" spans="1:39" s="2" customFormat="1" ht="10.5">
      <c r="A23" s="717" t="s">
        <v>287</v>
      </c>
      <c r="B23" s="717"/>
      <c r="C23" s="717"/>
      <c r="D23" s="717"/>
      <c r="E23" s="717"/>
      <c r="F23" s="717"/>
      <c r="G23" s="717"/>
      <c r="H23" s="717"/>
      <c r="I23" s="717"/>
      <c r="J23" s="717"/>
      <c r="K23" s="717"/>
      <c r="L23" s="717"/>
      <c r="M23" s="717"/>
      <c r="N23" s="717"/>
      <c r="O23" s="717"/>
      <c r="P23" s="717"/>
      <c r="Q23" s="717"/>
      <c r="R23" s="717"/>
      <c r="S23" s="717"/>
      <c r="T23" s="717"/>
      <c r="U23" s="717"/>
      <c r="V23" s="717"/>
      <c r="W23" s="717"/>
      <c r="X23" s="717"/>
      <c r="Y23" s="717"/>
      <c r="Z23" s="717"/>
      <c r="AA23" s="717"/>
      <c r="AB23" s="717"/>
      <c r="AC23" s="717"/>
      <c r="AD23" s="717"/>
      <c r="AE23" s="717"/>
      <c r="AF23" s="717"/>
      <c r="AG23" s="717"/>
      <c r="AH23" s="717"/>
      <c r="AI23" s="717"/>
      <c r="AJ23" s="717"/>
      <c r="AK23" s="717"/>
      <c r="AL23" s="717"/>
      <c r="AM23" s="717"/>
    </row>
    <row r="24" spans="1:19" s="4" customFormat="1" ht="12.75">
      <c r="A24" s="141" t="s">
        <v>536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</row>
  </sheetData>
  <sheetProtection/>
  <mergeCells count="7">
    <mergeCell ref="A23:AM23"/>
    <mergeCell ref="A2:R2"/>
    <mergeCell ref="A3:R3"/>
    <mergeCell ref="A5:A6"/>
    <mergeCell ref="B5:F5"/>
    <mergeCell ref="H5:L5"/>
    <mergeCell ref="N5:R5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300" verticalDpi="300" orientation="landscape" scale="90" r:id="rId1"/>
  <colBreaks count="1" manualBreakCount="1"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X99"/>
  <sheetViews>
    <sheetView showGridLines="0" zoomScale="95" zoomScaleNormal="9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10.421875" style="1" customWidth="1"/>
    <col min="3" max="3" width="8.7109375" style="1" customWidth="1"/>
    <col min="4" max="16" width="10.7109375" style="1" customWidth="1"/>
    <col min="17" max="17" width="4.00390625" style="1" customWidth="1"/>
    <col min="18" max="24" width="11.28125" style="1" customWidth="1"/>
    <col min="25" max="16384" width="11.421875" style="1" customWidth="1"/>
  </cols>
  <sheetData>
    <row r="1" ht="12.75" customHeight="1">
      <c r="A1" s="466" t="s">
        <v>612</v>
      </c>
    </row>
    <row r="2" spans="1:17" ht="12.75" customHeight="1">
      <c r="A2" s="720" t="s">
        <v>54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</row>
    <row r="3" spans="1:17" ht="12.75" customHeight="1">
      <c r="A3" s="700" t="s">
        <v>473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</row>
    <row r="4" spans="1:17" ht="12.75" customHeight="1" thickBot="1">
      <c r="A4" s="485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</row>
    <row r="5" spans="1:17" ht="19.5" customHeight="1">
      <c r="A5" s="701" t="s">
        <v>549</v>
      </c>
      <c r="B5" s="702" t="s">
        <v>242</v>
      </c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</row>
    <row r="6" spans="1:17" ht="30" customHeight="1">
      <c r="A6" s="694"/>
      <c r="B6" s="532" t="s">
        <v>53</v>
      </c>
      <c r="C6" s="533" t="s">
        <v>55</v>
      </c>
      <c r="D6" s="532" t="s">
        <v>56</v>
      </c>
      <c r="E6" s="532" t="s">
        <v>57</v>
      </c>
      <c r="F6" s="532" t="s">
        <v>58</v>
      </c>
      <c r="G6" s="532" t="s">
        <v>59</v>
      </c>
      <c r="H6" s="532" t="s">
        <v>60</v>
      </c>
      <c r="I6" s="532" t="s">
        <v>61</v>
      </c>
      <c r="J6" s="532" t="s">
        <v>62</v>
      </c>
      <c r="K6" s="532" t="s">
        <v>63</v>
      </c>
      <c r="L6" s="532" t="s">
        <v>64</v>
      </c>
      <c r="M6" s="532" t="s">
        <v>65</v>
      </c>
      <c r="N6" s="532" t="s">
        <v>66</v>
      </c>
      <c r="O6" s="532" t="s">
        <v>67</v>
      </c>
      <c r="P6" s="695" t="s">
        <v>288</v>
      </c>
      <c r="Q6" s="695"/>
    </row>
    <row r="7" spans="1:17" ht="12.75">
      <c r="A7" s="14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42"/>
    </row>
    <row r="8" spans="1:16" ht="12.75">
      <c r="A8" s="167" t="s">
        <v>53</v>
      </c>
      <c r="B8" s="149">
        <f>SUM(B10:B12)</f>
        <v>536322</v>
      </c>
      <c r="C8" s="149">
        <v>13</v>
      </c>
      <c r="D8" s="149">
        <v>22857</v>
      </c>
      <c r="E8" s="149">
        <v>96062</v>
      </c>
      <c r="F8" s="149">
        <v>95894</v>
      </c>
      <c r="G8" s="149">
        <v>84189</v>
      </c>
      <c r="H8" s="149">
        <v>74532</v>
      </c>
      <c r="I8" s="149">
        <v>57847</v>
      </c>
      <c r="J8" s="149">
        <v>43799</v>
      </c>
      <c r="K8" s="149">
        <v>31091</v>
      </c>
      <c r="L8" s="149">
        <v>19766</v>
      </c>
      <c r="M8" s="149">
        <v>7490</v>
      </c>
      <c r="N8" s="149">
        <v>1888</v>
      </c>
      <c r="O8" s="149">
        <v>622</v>
      </c>
      <c r="P8" s="149">
        <v>272</v>
      </c>
    </row>
    <row r="9" spans="1:17" ht="12.75">
      <c r="A9" s="142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142"/>
    </row>
    <row r="10" spans="1:17" ht="12.75">
      <c r="A10" s="179" t="s">
        <v>289</v>
      </c>
      <c r="B10" s="360">
        <f>SUM(C10:P10)</f>
        <v>422043</v>
      </c>
      <c r="C10" s="360">
        <f>SUM(C16,C22,C28,C34,C40,C46)</f>
        <v>11</v>
      </c>
      <c r="D10" s="360">
        <f>SUM(D16,D22,D28,D34,D40,D46)</f>
        <v>19542</v>
      </c>
      <c r="E10" s="360">
        <f aca="true" t="shared" si="0" ref="E10:P10">SUM(E16,E22,E28,E34,E40,E46)</f>
        <v>77265</v>
      </c>
      <c r="F10" s="360">
        <f t="shared" si="0"/>
        <v>74050</v>
      </c>
      <c r="G10" s="360">
        <f t="shared" si="0"/>
        <v>65499</v>
      </c>
      <c r="H10" s="360">
        <f t="shared" si="0"/>
        <v>58740</v>
      </c>
      <c r="I10" s="360">
        <f t="shared" si="0"/>
        <v>45628</v>
      </c>
      <c r="J10" s="360">
        <f t="shared" si="0"/>
        <v>34399</v>
      </c>
      <c r="K10" s="360">
        <f t="shared" si="0"/>
        <v>24042</v>
      </c>
      <c r="L10" s="360">
        <f t="shared" si="0"/>
        <v>15321</v>
      </c>
      <c r="M10" s="360">
        <f t="shared" si="0"/>
        <v>5536</v>
      </c>
      <c r="N10" s="360">
        <f t="shared" si="0"/>
        <v>1405</v>
      </c>
      <c r="O10" s="360">
        <f t="shared" si="0"/>
        <v>433</v>
      </c>
      <c r="P10" s="360">
        <f t="shared" si="0"/>
        <v>172</v>
      </c>
      <c r="Q10" s="142"/>
    </row>
    <row r="11" spans="1:24" ht="12.75">
      <c r="A11" s="179" t="s">
        <v>290</v>
      </c>
      <c r="B11" s="360">
        <f>SUM(C11:P11)</f>
        <v>110174</v>
      </c>
      <c r="C11" s="360">
        <f>SUM(C17,C23,C29,C35,C41,C47)</f>
        <v>2</v>
      </c>
      <c r="D11" s="360">
        <f aca="true" t="shared" si="1" ref="D11:P12">SUM(D17,D23,D29,D35,D41,D47)</f>
        <v>3290</v>
      </c>
      <c r="E11" s="360">
        <f t="shared" si="1"/>
        <v>18666</v>
      </c>
      <c r="F11" s="360">
        <f t="shared" si="1"/>
        <v>21653</v>
      </c>
      <c r="G11" s="360">
        <f t="shared" si="1"/>
        <v>18408</v>
      </c>
      <c r="H11" s="360">
        <f t="shared" si="1"/>
        <v>15415</v>
      </c>
      <c r="I11" s="360">
        <f t="shared" si="1"/>
        <v>11714</v>
      </c>
      <c r="J11" s="360">
        <f t="shared" si="1"/>
        <v>8875</v>
      </c>
      <c r="K11" s="360">
        <f t="shared" si="1"/>
        <v>6361</v>
      </c>
      <c r="L11" s="360">
        <f t="shared" si="1"/>
        <v>3897</v>
      </c>
      <c r="M11" s="360">
        <f t="shared" si="1"/>
        <v>1398</v>
      </c>
      <c r="N11" s="360">
        <f t="shared" si="1"/>
        <v>304</v>
      </c>
      <c r="O11" s="360">
        <f t="shared" si="1"/>
        <v>125</v>
      </c>
      <c r="P11" s="360">
        <f t="shared" si="1"/>
        <v>66</v>
      </c>
      <c r="Q11" s="142"/>
      <c r="S11" s="81"/>
      <c r="T11" s="81"/>
      <c r="U11" s="81"/>
      <c r="V11" s="81"/>
      <c r="W11" s="81"/>
      <c r="X11" s="81"/>
    </row>
    <row r="12" spans="1:17" ht="12.75">
      <c r="A12" s="179" t="s">
        <v>291</v>
      </c>
      <c r="B12" s="360">
        <f>SUM(C12:P12)</f>
        <v>4105</v>
      </c>
      <c r="C12" s="360">
        <f>SUM(C18,C24,C30,C36,C42,C48)</f>
        <v>0</v>
      </c>
      <c r="D12" s="360">
        <f t="shared" si="1"/>
        <v>25</v>
      </c>
      <c r="E12" s="360">
        <f t="shared" si="1"/>
        <v>131</v>
      </c>
      <c r="F12" s="360">
        <f t="shared" si="1"/>
        <v>191</v>
      </c>
      <c r="G12" s="360">
        <f t="shared" si="1"/>
        <v>282</v>
      </c>
      <c r="H12" s="360">
        <f t="shared" si="1"/>
        <v>377</v>
      </c>
      <c r="I12" s="360">
        <f t="shared" si="1"/>
        <v>505</v>
      </c>
      <c r="J12" s="360">
        <f t="shared" si="1"/>
        <v>525</v>
      </c>
      <c r="K12" s="360">
        <f t="shared" si="1"/>
        <v>688</v>
      </c>
      <c r="L12" s="360">
        <f t="shared" si="1"/>
        <v>548</v>
      </c>
      <c r="M12" s="360">
        <f t="shared" si="1"/>
        <v>556</v>
      </c>
      <c r="N12" s="360">
        <f t="shared" si="1"/>
        <v>179</v>
      </c>
      <c r="O12" s="360">
        <f t="shared" si="1"/>
        <v>64</v>
      </c>
      <c r="P12" s="360">
        <f t="shared" si="1"/>
        <v>34</v>
      </c>
      <c r="Q12" s="142"/>
    </row>
    <row r="13" spans="1:24" ht="12.75">
      <c r="A13" s="180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S13" s="87"/>
      <c r="T13" s="87"/>
      <c r="U13" s="87"/>
      <c r="V13" s="87"/>
      <c r="W13" s="87"/>
      <c r="X13" s="87"/>
    </row>
    <row r="14" spans="1:24" ht="12.75">
      <c r="A14" s="179" t="s">
        <v>401</v>
      </c>
      <c r="B14" s="360">
        <f>SUM(C14:P14)</f>
        <v>59169</v>
      </c>
      <c r="C14" s="360"/>
      <c r="D14" s="360">
        <v>1845</v>
      </c>
      <c r="E14" s="360">
        <v>10699</v>
      </c>
      <c r="F14" s="360">
        <v>12452</v>
      </c>
      <c r="G14" s="360">
        <v>9991</v>
      </c>
      <c r="H14" s="360">
        <v>7801</v>
      </c>
      <c r="I14" s="360">
        <v>5888</v>
      </c>
      <c r="J14" s="360">
        <v>4291</v>
      </c>
      <c r="K14" s="360">
        <v>3218</v>
      </c>
      <c r="L14" s="360">
        <v>1943</v>
      </c>
      <c r="M14" s="360">
        <v>765</v>
      </c>
      <c r="N14" s="360">
        <v>188</v>
      </c>
      <c r="O14" s="360">
        <v>63</v>
      </c>
      <c r="P14" s="360">
        <v>25</v>
      </c>
      <c r="R14" s="87"/>
      <c r="T14" s="87"/>
      <c r="U14" s="87"/>
      <c r="V14" s="87"/>
      <c r="W14" s="87"/>
      <c r="X14" s="87"/>
    </row>
    <row r="15" spans="1:24" ht="12.75">
      <c r="A15" s="181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T15" s="87"/>
      <c r="U15" s="87"/>
      <c r="V15" s="87"/>
      <c r="W15" s="87"/>
      <c r="X15" s="87"/>
    </row>
    <row r="16" spans="1:24" ht="12.75">
      <c r="A16" s="179" t="s">
        <v>292</v>
      </c>
      <c r="B16" s="360">
        <f>SUM(C16:P16)</f>
        <v>39562</v>
      </c>
      <c r="C16" s="360"/>
      <c r="D16" s="360">
        <v>1355</v>
      </c>
      <c r="E16" s="360">
        <v>6967</v>
      </c>
      <c r="F16" s="360">
        <v>7707</v>
      </c>
      <c r="G16" s="360">
        <v>6525</v>
      </c>
      <c r="H16" s="360">
        <v>5322</v>
      </c>
      <c r="I16" s="360">
        <v>4182</v>
      </c>
      <c r="J16" s="360">
        <v>3090</v>
      </c>
      <c r="K16" s="360">
        <v>2301</v>
      </c>
      <c r="L16" s="360">
        <v>1375</v>
      </c>
      <c r="M16" s="360">
        <v>549</v>
      </c>
      <c r="N16" s="360">
        <v>135</v>
      </c>
      <c r="O16" s="360">
        <v>37</v>
      </c>
      <c r="P16" s="360">
        <v>17</v>
      </c>
      <c r="R16" s="87"/>
      <c r="T16" s="87"/>
      <c r="U16" s="87"/>
      <c r="V16" s="87"/>
      <c r="W16" s="87"/>
      <c r="X16" s="87"/>
    </row>
    <row r="17" spans="1:24" ht="12.75">
      <c r="A17" s="179" t="s">
        <v>293</v>
      </c>
      <c r="B17" s="360">
        <f aca="true" t="shared" si="2" ref="B17:B48">SUM(C17:P17)</f>
        <v>19446</v>
      </c>
      <c r="C17" s="360"/>
      <c r="D17" s="360">
        <v>487</v>
      </c>
      <c r="E17" s="360">
        <v>3726</v>
      </c>
      <c r="F17" s="360">
        <v>4736</v>
      </c>
      <c r="G17" s="360">
        <v>3460</v>
      </c>
      <c r="H17" s="360">
        <v>2468</v>
      </c>
      <c r="I17" s="360">
        <v>1694</v>
      </c>
      <c r="J17" s="360">
        <v>1183</v>
      </c>
      <c r="K17" s="360">
        <v>890</v>
      </c>
      <c r="L17" s="360">
        <v>539</v>
      </c>
      <c r="M17" s="360">
        <v>193</v>
      </c>
      <c r="N17" s="360">
        <v>41</v>
      </c>
      <c r="O17" s="360">
        <v>22</v>
      </c>
      <c r="P17" s="360">
        <v>7</v>
      </c>
      <c r="R17" s="87"/>
      <c r="T17" s="87"/>
      <c r="U17" s="87"/>
      <c r="V17" s="87"/>
      <c r="W17" s="87"/>
      <c r="X17" s="87"/>
    </row>
    <row r="18" spans="1:24" ht="12.75">
      <c r="A18" s="179" t="s">
        <v>294</v>
      </c>
      <c r="B18" s="360">
        <f t="shared" si="2"/>
        <v>161</v>
      </c>
      <c r="C18" s="360"/>
      <c r="D18" s="360">
        <v>3</v>
      </c>
      <c r="E18" s="360">
        <v>6</v>
      </c>
      <c r="F18" s="360">
        <v>9</v>
      </c>
      <c r="G18" s="360">
        <v>6</v>
      </c>
      <c r="H18" s="360">
        <v>11</v>
      </c>
      <c r="I18" s="360">
        <v>12</v>
      </c>
      <c r="J18" s="360">
        <v>18</v>
      </c>
      <c r="K18" s="360">
        <v>27</v>
      </c>
      <c r="L18" s="360">
        <v>29</v>
      </c>
      <c r="M18" s="360">
        <v>23</v>
      </c>
      <c r="N18" s="360">
        <v>12</v>
      </c>
      <c r="O18" s="360">
        <v>4</v>
      </c>
      <c r="P18" s="360">
        <v>1</v>
      </c>
      <c r="R18" s="87"/>
      <c r="T18" s="87"/>
      <c r="U18" s="87"/>
      <c r="V18" s="87"/>
      <c r="W18" s="87"/>
      <c r="X18" s="87"/>
    </row>
    <row r="19" spans="1:24" ht="12.75">
      <c r="A19" s="180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T19" s="87"/>
      <c r="U19" s="87"/>
      <c r="V19" s="87"/>
      <c r="W19" s="87"/>
      <c r="X19" s="87"/>
    </row>
    <row r="20" spans="1:24" ht="12.75">
      <c r="A20" s="179" t="s">
        <v>402</v>
      </c>
      <c r="B20" s="360">
        <f t="shared" si="2"/>
        <v>166987</v>
      </c>
      <c r="C20" s="360">
        <v>3</v>
      </c>
      <c r="D20" s="360">
        <v>8853</v>
      </c>
      <c r="E20" s="360">
        <v>33395</v>
      </c>
      <c r="F20" s="360">
        <v>28828</v>
      </c>
      <c r="G20" s="360">
        <v>24581</v>
      </c>
      <c r="H20" s="360">
        <v>21947</v>
      </c>
      <c r="I20" s="360">
        <v>17966</v>
      </c>
      <c r="J20" s="360">
        <v>14047</v>
      </c>
      <c r="K20" s="360">
        <v>9515</v>
      </c>
      <c r="L20" s="360">
        <v>5374</v>
      </c>
      <c r="M20" s="360">
        <v>1809</v>
      </c>
      <c r="N20" s="360">
        <v>456</v>
      </c>
      <c r="O20" s="360">
        <v>153</v>
      </c>
      <c r="P20" s="360">
        <v>60</v>
      </c>
      <c r="R20" s="87"/>
      <c r="T20" s="87"/>
      <c r="U20" s="87"/>
      <c r="V20" s="87"/>
      <c r="W20" s="87"/>
      <c r="X20" s="87"/>
    </row>
    <row r="21" spans="1:24" ht="12.75">
      <c r="A21" s="180"/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T21" s="87"/>
      <c r="U21" s="87"/>
      <c r="V21" s="87"/>
      <c r="W21" s="87"/>
      <c r="X21" s="87"/>
    </row>
    <row r="22" spans="1:24" ht="12.75">
      <c r="A22" s="179" t="s">
        <v>292</v>
      </c>
      <c r="B22" s="360">
        <f t="shared" si="2"/>
        <v>124943</v>
      </c>
      <c r="C22" s="360">
        <v>3</v>
      </c>
      <c r="D22" s="360">
        <v>7492</v>
      </c>
      <c r="E22" s="360">
        <v>26393</v>
      </c>
      <c r="F22" s="360">
        <v>21159</v>
      </c>
      <c r="G22" s="360">
        <v>17765</v>
      </c>
      <c r="H22" s="360">
        <v>16139</v>
      </c>
      <c r="I22" s="360">
        <v>13281</v>
      </c>
      <c r="J22" s="360">
        <v>10218</v>
      </c>
      <c r="K22" s="360">
        <v>6854</v>
      </c>
      <c r="L22" s="360">
        <v>3861</v>
      </c>
      <c r="M22" s="360">
        <v>1292</v>
      </c>
      <c r="N22" s="360">
        <v>340</v>
      </c>
      <c r="O22" s="360">
        <v>109</v>
      </c>
      <c r="P22" s="360">
        <v>37</v>
      </c>
      <c r="R22" s="87"/>
      <c r="T22" s="87"/>
      <c r="U22" s="87"/>
      <c r="V22" s="87"/>
      <c r="W22" s="87"/>
      <c r="X22" s="87"/>
    </row>
    <row r="23" spans="1:24" ht="12.75">
      <c r="A23" s="179" t="s">
        <v>293</v>
      </c>
      <c r="B23" s="360">
        <f t="shared" si="2"/>
        <v>41355</v>
      </c>
      <c r="C23" s="360"/>
      <c r="D23" s="360">
        <v>1350</v>
      </c>
      <c r="E23" s="360">
        <v>6958</v>
      </c>
      <c r="F23" s="360">
        <v>7611</v>
      </c>
      <c r="G23" s="360">
        <v>6737</v>
      </c>
      <c r="H23" s="360">
        <v>5729</v>
      </c>
      <c r="I23" s="360">
        <v>4578</v>
      </c>
      <c r="J23" s="360">
        <v>3756</v>
      </c>
      <c r="K23" s="360">
        <v>2556</v>
      </c>
      <c r="L23" s="360">
        <v>1432</v>
      </c>
      <c r="M23" s="360">
        <v>491</v>
      </c>
      <c r="N23" s="360">
        <v>96</v>
      </c>
      <c r="O23" s="360">
        <v>38</v>
      </c>
      <c r="P23" s="360">
        <v>23</v>
      </c>
      <c r="R23" s="87"/>
      <c r="T23" s="87"/>
      <c r="U23" s="87"/>
      <c r="V23" s="87"/>
      <c r="W23" s="87"/>
      <c r="X23" s="87"/>
    </row>
    <row r="24" spans="1:24" ht="12.75">
      <c r="A24" s="179" t="s">
        <v>294</v>
      </c>
      <c r="B24" s="360">
        <f t="shared" si="2"/>
        <v>689</v>
      </c>
      <c r="C24" s="360"/>
      <c r="D24" s="360">
        <v>11</v>
      </c>
      <c r="E24" s="360">
        <v>44</v>
      </c>
      <c r="F24" s="360">
        <v>58</v>
      </c>
      <c r="G24" s="360">
        <v>79</v>
      </c>
      <c r="H24" s="360">
        <v>79</v>
      </c>
      <c r="I24" s="360">
        <v>107</v>
      </c>
      <c r="J24" s="360">
        <v>73</v>
      </c>
      <c r="K24" s="360">
        <v>105</v>
      </c>
      <c r="L24" s="360">
        <v>81</v>
      </c>
      <c r="M24" s="360">
        <v>26</v>
      </c>
      <c r="N24" s="360">
        <v>20</v>
      </c>
      <c r="O24" s="360">
        <v>6</v>
      </c>
      <c r="P24" s="360"/>
      <c r="R24" s="87"/>
      <c r="T24" s="87"/>
      <c r="U24" s="87"/>
      <c r="V24" s="87"/>
      <c r="W24" s="87"/>
      <c r="X24" s="87"/>
    </row>
    <row r="25" spans="1:16" ht="12.75">
      <c r="A25" s="180"/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</row>
    <row r="26" spans="1:18" ht="12.75">
      <c r="A26" s="179" t="s">
        <v>403</v>
      </c>
      <c r="B26" s="360">
        <f t="shared" si="2"/>
        <v>123780</v>
      </c>
      <c r="C26" s="360">
        <v>6</v>
      </c>
      <c r="D26" s="360">
        <v>4638</v>
      </c>
      <c r="E26" s="360">
        <v>21150</v>
      </c>
      <c r="F26" s="360">
        <v>22708</v>
      </c>
      <c r="G26" s="360">
        <v>20371</v>
      </c>
      <c r="H26" s="360">
        <v>17789</v>
      </c>
      <c r="I26" s="360">
        <v>13343</v>
      </c>
      <c r="J26" s="360">
        <v>9667</v>
      </c>
      <c r="K26" s="360">
        <v>7045</v>
      </c>
      <c r="L26" s="360">
        <v>4664</v>
      </c>
      <c r="M26" s="360">
        <v>1740</v>
      </c>
      <c r="N26" s="360">
        <v>438</v>
      </c>
      <c r="O26" s="360">
        <v>164</v>
      </c>
      <c r="P26" s="360">
        <v>57</v>
      </c>
      <c r="R26" s="87"/>
    </row>
    <row r="27" spans="1:16" ht="12.75">
      <c r="A27" s="180"/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</row>
    <row r="28" spans="1:18" ht="12.75">
      <c r="A28" s="179" t="s">
        <v>292</v>
      </c>
      <c r="B28" s="360">
        <f t="shared" si="2"/>
        <v>98829</v>
      </c>
      <c r="C28" s="360">
        <v>6</v>
      </c>
      <c r="D28" s="360">
        <v>3921</v>
      </c>
      <c r="E28" s="360">
        <v>17269</v>
      </c>
      <c r="F28" s="360">
        <v>18103</v>
      </c>
      <c r="G28" s="360">
        <v>16251</v>
      </c>
      <c r="H28" s="360">
        <v>14213</v>
      </c>
      <c r="I28" s="360">
        <v>10564</v>
      </c>
      <c r="J28" s="360">
        <v>7638</v>
      </c>
      <c r="K28" s="360">
        <v>5445</v>
      </c>
      <c r="L28" s="360">
        <v>3581</v>
      </c>
      <c r="M28" s="360">
        <v>1329</v>
      </c>
      <c r="N28" s="360">
        <v>349</v>
      </c>
      <c r="O28" s="360">
        <v>120</v>
      </c>
      <c r="P28" s="360">
        <v>40</v>
      </c>
      <c r="R28" s="87"/>
    </row>
    <row r="29" spans="1:18" ht="12.75">
      <c r="A29" s="179" t="s">
        <v>293</v>
      </c>
      <c r="B29" s="360">
        <f t="shared" si="2"/>
        <v>24482</v>
      </c>
      <c r="C29" s="360"/>
      <c r="D29" s="360">
        <v>714</v>
      </c>
      <c r="E29" s="360">
        <v>3855</v>
      </c>
      <c r="F29" s="360">
        <v>4567</v>
      </c>
      <c r="G29" s="360">
        <v>4078</v>
      </c>
      <c r="H29" s="360">
        <v>3515</v>
      </c>
      <c r="I29" s="360">
        <v>2724</v>
      </c>
      <c r="J29" s="360">
        <v>1962</v>
      </c>
      <c r="K29" s="360">
        <v>1515</v>
      </c>
      <c r="L29" s="360">
        <v>1028</v>
      </c>
      <c r="M29" s="360">
        <v>381</v>
      </c>
      <c r="N29" s="360">
        <v>83</v>
      </c>
      <c r="O29" s="360">
        <v>44</v>
      </c>
      <c r="P29" s="360">
        <v>16</v>
      </c>
      <c r="R29" s="87"/>
    </row>
    <row r="30" spans="1:16" ht="12.75">
      <c r="A30" s="179" t="s">
        <v>294</v>
      </c>
      <c r="B30" s="360">
        <f t="shared" si="2"/>
        <v>469</v>
      </c>
      <c r="C30" s="360"/>
      <c r="D30" s="360">
        <v>3</v>
      </c>
      <c r="E30" s="360">
        <v>26</v>
      </c>
      <c r="F30" s="360">
        <v>38</v>
      </c>
      <c r="G30" s="360">
        <v>42</v>
      </c>
      <c r="H30" s="360">
        <v>61</v>
      </c>
      <c r="I30" s="360">
        <v>55</v>
      </c>
      <c r="J30" s="360">
        <v>67</v>
      </c>
      <c r="K30" s="360">
        <v>85</v>
      </c>
      <c r="L30" s="360">
        <v>55</v>
      </c>
      <c r="M30" s="360">
        <v>30</v>
      </c>
      <c r="N30" s="360">
        <v>6</v>
      </c>
      <c r="O30" s="360"/>
      <c r="P30" s="360">
        <v>1</v>
      </c>
    </row>
    <row r="31" spans="1:16" ht="12.75">
      <c r="A31" s="180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</row>
    <row r="32" spans="1:16" ht="12.75">
      <c r="A32" s="179" t="s">
        <v>404</v>
      </c>
      <c r="B32" s="360">
        <f t="shared" si="2"/>
        <v>78541</v>
      </c>
      <c r="C32" s="360">
        <v>3</v>
      </c>
      <c r="D32" s="360">
        <v>3382</v>
      </c>
      <c r="E32" s="360">
        <v>14169</v>
      </c>
      <c r="F32" s="360">
        <v>14355</v>
      </c>
      <c r="G32" s="360">
        <v>12805</v>
      </c>
      <c r="H32" s="360">
        <v>11531</v>
      </c>
      <c r="I32" s="360">
        <v>8468</v>
      </c>
      <c r="J32" s="360">
        <v>6088</v>
      </c>
      <c r="K32" s="360">
        <v>4071</v>
      </c>
      <c r="L32" s="360">
        <v>2503</v>
      </c>
      <c r="M32" s="360">
        <v>883</v>
      </c>
      <c r="N32" s="360">
        <v>202</v>
      </c>
      <c r="O32" s="360">
        <v>48</v>
      </c>
      <c r="P32" s="360">
        <v>33</v>
      </c>
    </row>
    <row r="33" spans="1:16" ht="12.75">
      <c r="A33" s="180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</row>
    <row r="34" spans="1:16" ht="12.75">
      <c r="A34" s="179" t="s">
        <v>292</v>
      </c>
      <c r="B34" s="360">
        <f t="shared" si="2"/>
        <v>63024</v>
      </c>
      <c r="C34" s="360">
        <v>1</v>
      </c>
      <c r="D34" s="360">
        <v>2941</v>
      </c>
      <c r="E34" s="360">
        <v>11530</v>
      </c>
      <c r="F34" s="360">
        <v>11415</v>
      </c>
      <c r="G34" s="360">
        <v>10210</v>
      </c>
      <c r="H34" s="360">
        <v>9181</v>
      </c>
      <c r="I34" s="360">
        <v>6737</v>
      </c>
      <c r="J34" s="360">
        <v>4878</v>
      </c>
      <c r="K34" s="360">
        <v>3219</v>
      </c>
      <c r="L34" s="360">
        <v>2022</v>
      </c>
      <c r="M34" s="360">
        <v>679</v>
      </c>
      <c r="N34" s="360">
        <v>150</v>
      </c>
      <c r="O34" s="360">
        <v>33</v>
      </c>
      <c r="P34" s="360">
        <v>28</v>
      </c>
    </row>
    <row r="35" spans="1:16" ht="12.75">
      <c r="A35" s="179" t="s">
        <v>293</v>
      </c>
      <c r="B35" s="360">
        <f t="shared" si="2"/>
        <v>14919</v>
      </c>
      <c r="C35" s="360">
        <v>2</v>
      </c>
      <c r="D35" s="360">
        <v>436</v>
      </c>
      <c r="E35" s="360">
        <v>2618</v>
      </c>
      <c r="F35" s="360">
        <v>2911</v>
      </c>
      <c r="G35" s="360">
        <v>2557</v>
      </c>
      <c r="H35" s="360">
        <v>2294</v>
      </c>
      <c r="I35" s="360">
        <v>1653</v>
      </c>
      <c r="J35" s="360">
        <v>1119</v>
      </c>
      <c r="K35" s="360">
        <v>741</v>
      </c>
      <c r="L35" s="360">
        <v>412</v>
      </c>
      <c r="M35" s="360">
        <v>139</v>
      </c>
      <c r="N35" s="360">
        <v>29</v>
      </c>
      <c r="O35" s="360">
        <v>5</v>
      </c>
      <c r="P35" s="360">
        <v>3</v>
      </c>
    </row>
    <row r="36" spans="1:16" ht="12.75">
      <c r="A36" s="179" t="s">
        <v>294</v>
      </c>
      <c r="B36" s="360">
        <f t="shared" si="2"/>
        <v>598</v>
      </c>
      <c r="C36" s="360"/>
      <c r="D36" s="360">
        <v>5</v>
      </c>
      <c r="E36" s="360">
        <v>21</v>
      </c>
      <c r="F36" s="360">
        <v>29</v>
      </c>
      <c r="G36" s="360">
        <v>38</v>
      </c>
      <c r="H36" s="360">
        <v>56</v>
      </c>
      <c r="I36" s="360">
        <v>78</v>
      </c>
      <c r="J36" s="360">
        <v>91</v>
      </c>
      <c r="K36" s="360">
        <v>111</v>
      </c>
      <c r="L36" s="360">
        <v>69</v>
      </c>
      <c r="M36" s="360">
        <v>65</v>
      </c>
      <c r="N36" s="360">
        <v>23</v>
      </c>
      <c r="O36" s="360">
        <v>10</v>
      </c>
      <c r="P36" s="360">
        <v>2</v>
      </c>
    </row>
    <row r="37" spans="1:16" ht="12.75">
      <c r="A37" s="180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</row>
    <row r="38" spans="1:16" ht="12.75">
      <c r="A38" s="179" t="s">
        <v>405</v>
      </c>
      <c r="B38" s="360">
        <f t="shared" si="2"/>
        <v>105855</v>
      </c>
      <c r="C38" s="360"/>
      <c r="D38" s="360">
        <v>4056</v>
      </c>
      <c r="E38" s="360">
        <v>16351</v>
      </c>
      <c r="F38" s="360">
        <v>17258</v>
      </c>
      <c r="G38" s="360">
        <v>16146</v>
      </c>
      <c r="H38" s="360">
        <v>15213</v>
      </c>
      <c r="I38" s="360">
        <v>11978</v>
      </c>
      <c r="J38" s="360">
        <v>9551</v>
      </c>
      <c r="K38" s="360">
        <v>7095</v>
      </c>
      <c r="L38" s="360">
        <v>5144</v>
      </c>
      <c r="M38" s="360">
        <v>2203</v>
      </c>
      <c r="N38" s="360">
        <v>588</v>
      </c>
      <c r="O38" s="360">
        <v>182</v>
      </c>
      <c r="P38" s="360">
        <v>90</v>
      </c>
    </row>
    <row r="39" spans="1:16" ht="12.75">
      <c r="A39" s="180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</row>
    <row r="40" spans="1:16" ht="12.75">
      <c r="A40" s="179" t="s">
        <v>292</v>
      </c>
      <c r="B40" s="360">
        <f t="shared" si="2"/>
        <v>94233</v>
      </c>
      <c r="C40" s="360"/>
      <c r="D40" s="360">
        <v>3760</v>
      </c>
      <c r="E40" s="360">
        <v>14868</v>
      </c>
      <c r="F40" s="360">
        <v>15432</v>
      </c>
      <c r="G40" s="360">
        <v>14506</v>
      </c>
      <c r="H40" s="360">
        <v>13683</v>
      </c>
      <c r="I40" s="360">
        <v>10703</v>
      </c>
      <c r="J40" s="360">
        <v>8465</v>
      </c>
      <c r="K40" s="360">
        <v>6137</v>
      </c>
      <c r="L40" s="360">
        <v>4416</v>
      </c>
      <c r="M40" s="360">
        <v>1654</v>
      </c>
      <c r="N40" s="360">
        <v>431</v>
      </c>
      <c r="O40" s="360">
        <v>131</v>
      </c>
      <c r="P40" s="360">
        <v>47</v>
      </c>
    </row>
    <row r="41" spans="1:16" ht="12.75">
      <c r="A41" s="179" t="s">
        <v>293</v>
      </c>
      <c r="B41" s="360">
        <f t="shared" si="2"/>
        <v>9632</v>
      </c>
      <c r="C41" s="360"/>
      <c r="D41" s="360">
        <v>293</v>
      </c>
      <c r="E41" s="360">
        <v>1450</v>
      </c>
      <c r="F41" s="360">
        <v>1769</v>
      </c>
      <c r="G41" s="360">
        <v>1524</v>
      </c>
      <c r="H41" s="360">
        <v>1361</v>
      </c>
      <c r="I41" s="360">
        <v>1029</v>
      </c>
      <c r="J41" s="360">
        <v>820</v>
      </c>
      <c r="K41" s="360">
        <v>636</v>
      </c>
      <c r="L41" s="360">
        <v>475</v>
      </c>
      <c r="M41" s="360">
        <v>188</v>
      </c>
      <c r="N41" s="360">
        <v>55</v>
      </c>
      <c r="O41" s="360">
        <v>16</v>
      </c>
      <c r="P41" s="360">
        <v>16</v>
      </c>
    </row>
    <row r="42" spans="1:16" ht="12.75">
      <c r="A42" s="179" t="s">
        <v>294</v>
      </c>
      <c r="B42" s="360">
        <f t="shared" si="2"/>
        <v>1990</v>
      </c>
      <c r="C42" s="360"/>
      <c r="D42" s="360">
        <v>3</v>
      </c>
      <c r="E42" s="360">
        <v>33</v>
      </c>
      <c r="F42" s="360">
        <v>57</v>
      </c>
      <c r="G42" s="360">
        <v>116</v>
      </c>
      <c r="H42" s="360">
        <v>169</v>
      </c>
      <c r="I42" s="360">
        <v>246</v>
      </c>
      <c r="J42" s="360">
        <v>266</v>
      </c>
      <c r="K42" s="360">
        <v>322</v>
      </c>
      <c r="L42" s="360">
        <v>253</v>
      </c>
      <c r="M42" s="360">
        <v>361</v>
      </c>
      <c r="N42" s="360">
        <v>102</v>
      </c>
      <c r="O42" s="360">
        <v>35</v>
      </c>
      <c r="P42" s="360">
        <v>27</v>
      </c>
    </row>
    <row r="43" spans="1:16" ht="12.75">
      <c r="A43" s="180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</row>
    <row r="44" spans="1:16" ht="12.75">
      <c r="A44" s="179" t="s">
        <v>406</v>
      </c>
      <c r="B44" s="360">
        <f t="shared" si="2"/>
        <v>1990</v>
      </c>
      <c r="C44" s="360">
        <v>1</v>
      </c>
      <c r="D44" s="360">
        <v>83</v>
      </c>
      <c r="E44" s="360">
        <v>298</v>
      </c>
      <c r="F44" s="360">
        <v>293</v>
      </c>
      <c r="G44" s="360">
        <v>295</v>
      </c>
      <c r="H44" s="360">
        <v>251</v>
      </c>
      <c r="I44" s="360">
        <v>204</v>
      </c>
      <c r="J44" s="360">
        <v>155</v>
      </c>
      <c r="K44" s="360">
        <v>147</v>
      </c>
      <c r="L44" s="360">
        <v>138</v>
      </c>
      <c r="M44" s="360">
        <v>90</v>
      </c>
      <c r="N44" s="360">
        <v>16</v>
      </c>
      <c r="O44" s="360">
        <v>12</v>
      </c>
      <c r="P44" s="360">
        <v>7</v>
      </c>
    </row>
    <row r="45" spans="1:16" ht="12.75">
      <c r="A45" s="180"/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</row>
    <row r="46" spans="1:16" ht="12.75">
      <c r="A46" s="179" t="s">
        <v>292</v>
      </c>
      <c r="B46" s="360">
        <f t="shared" si="2"/>
        <v>1452</v>
      </c>
      <c r="C46" s="360">
        <v>1</v>
      </c>
      <c r="D46" s="360">
        <v>73</v>
      </c>
      <c r="E46" s="360">
        <v>238</v>
      </c>
      <c r="F46" s="360">
        <v>234</v>
      </c>
      <c r="G46" s="360">
        <v>242</v>
      </c>
      <c r="H46" s="360">
        <v>202</v>
      </c>
      <c r="I46" s="360">
        <v>161</v>
      </c>
      <c r="J46" s="360">
        <v>110</v>
      </c>
      <c r="K46" s="360">
        <v>86</v>
      </c>
      <c r="L46" s="360">
        <v>66</v>
      </c>
      <c r="M46" s="360">
        <v>33</v>
      </c>
      <c r="N46" s="360"/>
      <c r="O46" s="360">
        <v>3</v>
      </c>
      <c r="P46" s="360">
        <v>3</v>
      </c>
    </row>
    <row r="47" spans="1:16" ht="12.75">
      <c r="A47" s="179" t="s">
        <v>293</v>
      </c>
      <c r="B47" s="360">
        <f t="shared" si="2"/>
        <v>340</v>
      </c>
      <c r="C47" s="360"/>
      <c r="D47" s="360">
        <v>10</v>
      </c>
      <c r="E47" s="360">
        <v>59</v>
      </c>
      <c r="F47" s="360">
        <v>59</v>
      </c>
      <c r="G47" s="360">
        <v>52</v>
      </c>
      <c r="H47" s="360">
        <v>48</v>
      </c>
      <c r="I47" s="360">
        <v>36</v>
      </c>
      <c r="J47" s="360">
        <v>35</v>
      </c>
      <c r="K47" s="360">
        <v>23</v>
      </c>
      <c r="L47" s="360">
        <v>11</v>
      </c>
      <c r="M47" s="360">
        <v>6</v>
      </c>
      <c r="N47" s="360"/>
      <c r="O47" s="360"/>
      <c r="P47" s="360">
        <v>1</v>
      </c>
    </row>
    <row r="48" spans="1:17" ht="13.5" thickBot="1">
      <c r="A48" s="534" t="s">
        <v>294</v>
      </c>
      <c r="B48" s="535">
        <f t="shared" si="2"/>
        <v>198</v>
      </c>
      <c r="C48" s="535"/>
      <c r="D48" s="535"/>
      <c r="E48" s="535">
        <v>1</v>
      </c>
      <c r="F48" s="535"/>
      <c r="G48" s="535">
        <v>1</v>
      </c>
      <c r="H48" s="535">
        <v>1</v>
      </c>
      <c r="I48" s="535">
        <v>7</v>
      </c>
      <c r="J48" s="535">
        <v>10</v>
      </c>
      <c r="K48" s="535">
        <v>38</v>
      </c>
      <c r="L48" s="535">
        <v>61</v>
      </c>
      <c r="M48" s="535">
        <v>51</v>
      </c>
      <c r="N48" s="535">
        <v>16</v>
      </c>
      <c r="O48" s="535">
        <v>9</v>
      </c>
      <c r="P48" s="535">
        <v>3</v>
      </c>
      <c r="Q48" s="142"/>
    </row>
    <row r="49" spans="1:17" ht="17.25" customHeight="1">
      <c r="A49" s="719" t="s">
        <v>536</v>
      </c>
      <c r="B49" s="719"/>
      <c r="C49" s="719"/>
      <c r="D49" s="719"/>
      <c r="E49" s="719"/>
      <c r="F49" s="719"/>
      <c r="G49" s="719"/>
      <c r="H49" s="719"/>
      <c r="I49" s="719"/>
      <c r="J49" s="719"/>
      <c r="K49" s="719"/>
      <c r="L49" s="719"/>
      <c r="M49" s="719"/>
      <c r="N49" s="719"/>
      <c r="O49" s="719"/>
      <c r="P49" s="719"/>
      <c r="Q49" s="719"/>
    </row>
    <row r="50" ht="12.75">
      <c r="A50" s="141"/>
    </row>
    <row r="51" ht="12.75">
      <c r="B51" s="13"/>
    </row>
    <row r="52" ht="12.75">
      <c r="A52" s="11"/>
    </row>
    <row r="53" ht="12.75"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</sheetData>
  <sheetProtection/>
  <mergeCells count="6">
    <mergeCell ref="A49:Q49"/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300" verticalDpi="300" orientation="landscape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9"/>
  <sheetViews>
    <sheetView showGridLines="0" zoomScale="95" zoomScaleNormal="95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29.00390625" style="1" customWidth="1"/>
    <col min="2" max="2" width="13.57421875" style="1" customWidth="1"/>
    <col min="3" max="16" width="10.7109375" style="1" customWidth="1"/>
    <col min="17" max="17" width="1.7109375" style="1" customWidth="1"/>
    <col min="18" max="22" width="11.28125" style="1" customWidth="1"/>
    <col min="23" max="16384" width="11.421875" style="1" customWidth="1"/>
  </cols>
  <sheetData>
    <row r="1" spans="1:18" ht="12.75" customHeight="1">
      <c r="A1" s="466" t="s">
        <v>612</v>
      </c>
      <c r="R1" s="2"/>
    </row>
    <row r="2" spans="1:18" ht="12.75" customHeight="1">
      <c r="A2" s="705" t="s">
        <v>68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2"/>
    </row>
    <row r="3" spans="1:18" ht="12.75" customHeight="1">
      <c r="A3" s="700" t="s">
        <v>474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2"/>
    </row>
    <row r="4" spans="1:18" ht="12.75" customHeight="1" thickBot="1">
      <c r="A4" s="485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2"/>
    </row>
    <row r="5" spans="1:18" ht="19.5" customHeight="1">
      <c r="A5" s="701" t="s">
        <v>549</v>
      </c>
      <c r="B5" s="703" t="s">
        <v>408</v>
      </c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2"/>
    </row>
    <row r="6" spans="1:18" ht="30" customHeight="1">
      <c r="A6" s="694"/>
      <c r="B6" s="532" t="s">
        <v>53</v>
      </c>
      <c r="C6" s="532" t="s">
        <v>55</v>
      </c>
      <c r="D6" s="532" t="s">
        <v>56</v>
      </c>
      <c r="E6" s="532" t="s">
        <v>57</v>
      </c>
      <c r="F6" s="532" t="s">
        <v>58</v>
      </c>
      <c r="G6" s="532" t="s">
        <v>59</v>
      </c>
      <c r="H6" s="532" t="s">
        <v>60</v>
      </c>
      <c r="I6" s="532" t="s">
        <v>61</v>
      </c>
      <c r="J6" s="532" t="s">
        <v>62</v>
      </c>
      <c r="K6" s="532" t="s">
        <v>63</v>
      </c>
      <c r="L6" s="532" t="s">
        <v>64</v>
      </c>
      <c r="M6" s="532" t="s">
        <v>65</v>
      </c>
      <c r="N6" s="532" t="s">
        <v>66</v>
      </c>
      <c r="O6" s="532" t="s">
        <v>67</v>
      </c>
      <c r="P6" s="695" t="s">
        <v>288</v>
      </c>
      <c r="Q6" s="695"/>
      <c r="R6" s="2"/>
    </row>
    <row r="7" spans="1:18" ht="12.75">
      <c r="A7" s="14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42"/>
      <c r="R7" s="2"/>
    </row>
    <row r="8" spans="1:18" ht="12.75">
      <c r="A8" s="139" t="s">
        <v>53</v>
      </c>
      <c r="B8" s="149">
        <f>SUM(B14,B20,B26,B32,B38,B44)</f>
        <v>26916</v>
      </c>
      <c r="C8" s="149">
        <v>2</v>
      </c>
      <c r="D8" s="149">
        <v>336</v>
      </c>
      <c r="E8" s="149">
        <v>1737</v>
      </c>
      <c r="F8" s="149">
        <v>2400</v>
      </c>
      <c r="G8" s="149">
        <v>2853</v>
      </c>
      <c r="H8" s="149">
        <v>3439</v>
      </c>
      <c r="I8" s="149">
        <v>3642</v>
      </c>
      <c r="J8" s="149">
        <v>3469</v>
      </c>
      <c r="K8" s="149">
        <v>3318</v>
      </c>
      <c r="L8" s="149">
        <v>2730</v>
      </c>
      <c r="M8" s="149">
        <v>1894</v>
      </c>
      <c r="N8" s="149">
        <v>671</v>
      </c>
      <c r="O8" s="149">
        <v>272</v>
      </c>
      <c r="P8" s="149">
        <v>153</v>
      </c>
      <c r="Q8" s="152"/>
      <c r="R8" s="2"/>
    </row>
    <row r="9" spans="1:18" ht="12.75">
      <c r="A9" s="142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142"/>
      <c r="R9" s="2"/>
    </row>
    <row r="10" spans="1:18" ht="12.75">
      <c r="A10" s="179" t="s">
        <v>289</v>
      </c>
      <c r="B10" s="360">
        <f>SUM(B16,B22,B28,B34,B40,B46)</f>
        <v>17302</v>
      </c>
      <c r="C10" s="360">
        <f>SUM(C16,C22,C28,C34,C40,C46)</f>
        <v>2</v>
      </c>
      <c r="D10" s="360">
        <f>SUM(D16,D22,D28,D34,D40,D46)</f>
        <v>315</v>
      </c>
      <c r="E10" s="360">
        <f aca="true" t="shared" si="0" ref="E10:P10">SUM(E16,E22,E28,E34,E40,E46)</f>
        <v>1563</v>
      </c>
      <c r="F10" s="360">
        <f t="shared" si="0"/>
        <v>2028</v>
      </c>
      <c r="G10" s="360">
        <f t="shared" si="0"/>
        <v>2346</v>
      </c>
      <c r="H10" s="360">
        <f t="shared" si="0"/>
        <v>2629</v>
      </c>
      <c r="I10" s="360">
        <f t="shared" si="0"/>
        <v>2482</v>
      </c>
      <c r="J10" s="360">
        <f t="shared" si="0"/>
        <v>2115</v>
      </c>
      <c r="K10" s="360">
        <f t="shared" si="0"/>
        <v>1719</v>
      </c>
      <c r="L10" s="360">
        <f t="shared" si="0"/>
        <v>1228</v>
      </c>
      <c r="M10" s="360">
        <f t="shared" si="0"/>
        <v>642</v>
      </c>
      <c r="N10" s="360">
        <f t="shared" si="0"/>
        <v>151</v>
      </c>
      <c r="O10" s="360">
        <f t="shared" si="0"/>
        <v>56</v>
      </c>
      <c r="P10" s="360">
        <f t="shared" si="0"/>
        <v>26</v>
      </c>
      <c r="Q10" s="142"/>
      <c r="R10" s="2"/>
    </row>
    <row r="11" spans="1:22" ht="12.75">
      <c r="A11" s="179" t="s">
        <v>290</v>
      </c>
      <c r="B11" s="360">
        <f>SUM(B17,B23,B29,B35,B41,B47)</f>
        <v>2521</v>
      </c>
      <c r="C11" s="360">
        <f>SUM(C17,C23,C29,C35,C41,C47)</f>
        <v>0</v>
      </c>
      <c r="D11" s="360">
        <f aca="true" t="shared" si="1" ref="D11:P12">SUM(D17,D23,D29,D35,D41,D47)</f>
        <v>21</v>
      </c>
      <c r="E11" s="360">
        <f t="shared" si="1"/>
        <v>163</v>
      </c>
      <c r="F11" s="360">
        <f t="shared" si="1"/>
        <v>302</v>
      </c>
      <c r="G11" s="360">
        <f t="shared" si="1"/>
        <v>304</v>
      </c>
      <c r="H11" s="360">
        <f t="shared" si="1"/>
        <v>370</v>
      </c>
      <c r="I11" s="360">
        <f t="shared" si="1"/>
        <v>366</v>
      </c>
      <c r="J11" s="360">
        <f t="shared" si="1"/>
        <v>319</v>
      </c>
      <c r="K11" s="360">
        <f t="shared" si="1"/>
        <v>285</v>
      </c>
      <c r="L11" s="360">
        <f t="shared" si="1"/>
        <v>234</v>
      </c>
      <c r="M11" s="360">
        <f t="shared" si="1"/>
        <v>105</v>
      </c>
      <c r="N11" s="360">
        <f t="shared" si="1"/>
        <v>31</v>
      </c>
      <c r="O11" s="360">
        <f t="shared" si="1"/>
        <v>16</v>
      </c>
      <c r="P11" s="360">
        <f t="shared" si="1"/>
        <v>5</v>
      </c>
      <c r="Q11" s="142"/>
      <c r="R11" s="2"/>
      <c r="S11" s="81"/>
      <c r="T11" s="81"/>
      <c r="U11" s="81"/>
      <c r="V11" s="81"/>
    </row>
    <row r="12" spans="1:18" ht="12.75">
      <c r="A12" s="179" t="s">
        <v>291</v>
      </c>
      <c r="B12" s="360">
        <f>SUM(B18,B24,B30,B36,B42,B48)</f>
        <v>7093</v>
      </c>
      <c r="C12" s="360">
        <f>SUM(C18,C24,C30,C36,C42,C48)</f>
        <v>0</v>
      </c>
      <c r="D12" s="360">
        <f t="shared" si="1"/>
        <v>0</v>
      </c>
      <c r="E12" s="360">
        <f t="shared" si="1"/>
        <v>11</v>
      </c>
      <c r="F12" s="360">
        <f t="shared" si="1"/>
        <v>70</v>
      </c>
      <c r="G12" s="360">
        <f t="shared" si="1"/>
        <v>203</v>
      </c>
      <c r="H12" s="360">
        <f t="shared" si="1"/>
        <v>440</v>
      </c>
      <c r="I12" s="360">
        <f t="shared" si="1"/>
        <v>794</v>
      </c>
      <c r="J12" s="360">
        <f t="shared" si="1"/>
        <v>1035</v>
      </c>
      <c r="K12" s="360">
        <f t="shared" si="1"/>
        <v>1314</v>
      </c>
      <c r="L12" s="360">
        <f t="shared" si="1"/>
        <v>1268</v>
      </c>
      <c r="M12" s="360">
        <f t="shared" si="1"/>
        <v>1147</v>
      </c>
      <c r="N12" s="360">
        <f t="shared" si="1"/>
        <v>489</v>
      </c>
      <c r="O12" s="360">
        <f t="shared" si="1"/>
        <v>200</v>
      </c>
      <c r="P12" s="360">
        <f t="shared" si="1"/>
        <v>122</v>
      </c>
      <c r="Q12" s="142"/>
      <c r="R12" s="2"/>
    </row>
    <row r="13" spans="1:22" ht="12.75">
      <c r="A13" s="142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142"/>
      <c r="R13" s="2"/>
      <c r="S13" s="87"/>
      <c r="T13" s="87"/>
      <c r="U13" s="87"/>
      <c r="V13" s="87"/>
    </row>
    <row r="14" spans="1:22" ht="12.75">
      <c r="A14" s="179" t="s">
        <v>401</v>
      </c>
      <c r="B14" s="360">
        <f>SUM(C14:P14)</f>
        <v>1521</v>
      </c>
      <c r="C14" s="360"/>
      <c r="D14" s="360">
        <v>10</v>
      </c>
      <c r="E14" s="360">
        <v>97</v>
      </c>
      <c r="F14" s="360">
        <v>185</v>
      </c>
      <c r="G14" s="360">
        <v>175</v>
      </c>
      <c r="H14" s="360">
        <v>191</v>
      </c>
      <c r="I14" s="360">
        <v>241</v>
      </c>
      <c r="J14" s="360">
        <v>169</v>
      </c>
      <c r="K14" s="360">
        <v>136</v>
      </c>
      <c r="L14" s="360">
        <v>158</v>
      </c>
      <c r="M14" s="360">
        <v>103</v>
      </c>
      <c r="N14" s="360">
        <v>37</v>
      </c>
      <c r="O14" s="360">
        <v>14</v>
      </c>
      <c r="P14" s="360">
        <v>5</v>
      </c>
      <c r="Q14" s="152">
        <v>1521</v>
      </c>
      <c r="R14" s="2"/>
      <c r="S14" s="87"/>
      <c r="T14" s="87"/>
      <c r="U14" s="87"/>
      <c r="V14" s="87"/>
    </row>
    <row r="15" spans="1:22" ht="12.75">
      <c r="A15" s="180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142">
        <v>1083</v>
      </c>
      <c r="R15" s="2"/>
      <c r="S15" s="87"/>
      <c r="T15" s="87"/>
      <c r="U15" s="87"/>
      <c r="V15" s="87"/>
    </row>
    <row r="16" spans="1:22" ht="12.75">
      <c r="A16" s="179" t="s">
        <v>292</v>
      </c>
      <c r="B16" s="360">
        <f>SUM(C16:P16)</f>
        <v>1083</v>
      </c>
      <c r="C16" s="360"/>
      <c r="D16" s="360">
        <v>9</v>
      </c>
      <c r="E16" s="360">
        <v>87</v>
      </c>
      <c r="F16" s="360">
        <v>152</v>
      </c>
      <c r="G16" s="360">
        <v>145</v>
      </c>
      <c r="H16" s="360">
        <v>142</v>
      </c>
      <c r="I16" s="360">
        <v>190</v>
      </c>
      <c r="J16" s="360">
        <v>126</v>
      </c>
      <c r="K16" s="360">
        <v>83</v>
      </c>
      <c r="L16" s="360">
        <v>83</v>
      </c>
      <c r="M16" s="360">
        <v>43</v>
      </c>
      <c r="N16" s="360">
        <v>15</v>
      </c>
      <c r="O16" s="360">
        <v>5</v>
      </c>
      <c r="P16" s="360">
        <v>3</v>
      </c>
      <c r="Q16" s="142">
        <v>253</v>
      </c>
      <c r="R16" s="2"/>
      <c r="S16" s="87"/>
      <c r="T16" s="87"/>
      <c r="U16" s="87"/>
      <c r="V16" s="87"/>
    </row>
    <row r="17" spans="1:22" ht="12.75">
      <c r="A17" s="179" t="s">
        <v>293</v>
      </c>
      <c r="B17" s="360">
        <f aca="true" t="shared" si="2" ref="B17:B48">SUM(C17:P17)</f>
        <v>253</v>
      </c>
      <c r="C17" s="360"/>
      <c r="D17" s="360">
        <v>1</v>
      </c>
      <c r="E17" s="360">
        <v>10</v>
      </c>
      <c r="F17" s="360">
        <v>33</v>
      </c>
      <c r="G17" s="360">
        <v>28</v>
      </c>
      <c r="H17" s="360">
        <v>42</v>
      </c>
      <c r="I17" s="360">
        <v>42</v>
      </c>
      <c r="J17" s="360">
        <v>29</v>
      </c>
      <c r="K17" s="360">
        <v>22</v>
      </c>
      <c r="L17" s="360">
        <v>27</v>
      </c>
      <c r="M17" s="360">
        <v>14</v>
      </c>
      <c r="N17" s="360">
        <v>2</v>
      </c>
      <c r="O17" s="360">
        <v>3</v>
      </c>
      <c r="P17" s="360"/>
      <c r="Q17" s="142">
        <v>185</v>
      </c>
      <c r="R17" s="2"/>
      <c r="S17" s="87"/>
      <c r="T17" s="87"/>
      <c r="U17" s="87"/>
      <c r="V17" s="87"/>
    </row>
    <row r="18" spans="1:22" ht="12.75">
      <c r="A18" s="179" t="s">
        <v>294</v>
      </c>
      <c r="B18" s="360">
        <f t="shared" si="2"/>
        <v>185</v>
      </c>
      <c r="C18" s="360"/>
      <c r="D18" s="360"/>
      <c r="E18" s="360"/>
      <c r="F18" s="360"/>
      <c r="G18" s="360">
        <v>2</v>
      </c>
      <c r="H18" s="360">
        <v>7</v>
      </c>
      <c r="I18" s="360">
        <v>9</v>
      </c>
      <c r="J18" s="360">
        <v>14</v>
      </c>
      <c r="K18" s="360">
        <v>31</v>
      </c>
      <c r="L18" s="360">
        <v>48</v>
      </c>
      <c r="M18" s="360">
        <v>46</v>
      </c>
      <c r="N18" s="360">
        <v>20</v>
      </c>
      <c r="O18" s="360">
        <v>6</v>
      </c>
      <c r="P18" s="360">
        <v>2</v>
      </c>
      <c r="Q18" s="142">
        <v>3731</v>
      </c>
      <c r="R18" s="2"/>
      <c r="S18" s="87"/>
      <c r="T18" s="87"/>
      <c r="U18" s="87"/>
      <c r="V18" s="87"/>
    </row>
    <row r="19" spans="1:22" ht="12.75">
      <c r="A19" s="142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142">
        <v>2652</v>
      </c>
      <c r="R19" s="2"/>
      <c r="S19" s="87"/>
      <c r="T19" s="87"/>
      <c r="U19" s="87"/>
      <c r="V19" s="87"/>
    </row>
    <row r="20" spans="1:22" ht="12.75">
      <c r="A20" s="179" t="s">
        <v>407</v>
      </c>
      <c r="B20" s="360">
        <f t="shared" si="2"/>
        <v>3731</v>
      </c>
      <c r="C20" s="360"/>
      <c r="D20" s="360">
        <v>51</v>
      </c>
      <c r="E20" s="360">
        <v>302</v>
      </c>
      <c r="F20" s="360">
        <v>405</v>
      </c>
      <c r="G20" s="360">
        <v>467</v>
      </c>
      <c r="H20" s="360">
        <v>498</v>
      </c>
      <c r="I20" s="360">
        <v>526</v>
      </c>
      <c r="J20" s="360">
        <v>474</v>
      </c>
      <c r="K20" s="360">
        <v>441</v>
      </c>
      <c r="L20" s="360">
        <v>337</v>
      </c>
      <c r="M20" s="360">
        <v>146</v>
      </c>
      <c r="N20" s="360">
        <v>56</v>
      </c>
      <c r="O20" s="360">
        <v>22</v>
      </c>
      <c r="P20" s="360">
        <v>6</v>
      </c>
      <c r="Q20" s="152">
        <v>741</v>
      </c>
      <c r="R20" s="2"/>
      <c r="S20" s="87"/>
      <c r="T20" s="87"/>
      <c r="U20" s="87"/>
      <c r="V20" s="87"/>
    </row>
    <row r="21" spans="1:22" ht="12.75">
      <c r="A21" s="142"/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142">
        <v>338</v>
      </c>
      <c r="R21" s="2"/>
      <c r="S21" s="87"/>
      <c r="T21" s="87"/>
      <c r="U21" s="87"/>
      <c r="V21" s="87"/>
    </row>
    <row r="22" spans="1:22" ht="12.75">
      <c r="A22" s="179" t="s">
        <v>292</v>
      </c>
      <c r="B22" s="360">
        <f t="shared" si="2"/>
        <v>2652</v>
      </c>
      <c r="C22" s="360"/>
      <c r="D22" s="360">
        <v>44</v>
      </c>
      <c r="E22" s="360">
        <v>253</v>
      </c>
      <c r="F22" s="360">
        <v>313</v>
      </c>
      <c r="G22" s="360">
        <v>378</v>
      </c>
      <c r="H22" s="360">
        <v>373</v>
      </c>
      <c r="I22" s="360">
        <v>369</v>
      </c>
      <c r="J22" s="360">
        <v>314</v>
      </c>
      <c r="K22" s="360">
        <v>282</v>
      </c>
      <c r="L22" s="360">
        <v>188</v>
      </c>
      <c r="M22" s="360">
        <v>93</v>
      </c>
      <c r="N22" s="360">
        <v>31</v>
      </c>
      <c r="O22" s="360">
        <v>9</v>
      </c>
      <c r="P22" s="360">
        <v>5</v>
      </c>
      <c r="Q22" s="142">
        <v>4745</v>
      </c>
      <c r="R22" s="2"/>
      <c r="S22" s="87"/>
      <c r="T22" s="87"/>
      <c r="U22" s="87"/>
      <c r="V22" s="87"/>
    </row>
    <row r="23" spans="1:22" ht="12.75">
      <c r="A23" s="179" t="s">
        <v>293</v>
      </c>
      <c r="B23" s="360">
        <f t="shared" si="2"/>
        <v>741</v>
      </c>
      <c r="C23" s="360"/>
      <c r="D23" s="360">
        <v>7</v>
      </c>
      <c r="E23" s="360">
        <v>49</v>
      </c>
      <c r="F23" s="360">
        <v>89</v>
      </c>
      <c r="G23" s="360">
        <v>82</v>
      </c>
      <c r="H23" s="360">
        <v>100</v>
      </c>
      <c r="I23" s="360">
        <v>112</v>
      </c>
      <c r="J23" s="360">
        <v>111</v>
      </c>
      <c r="K23" s="360">
        <v>94</v>
      </c>
      <c r="L23" s="360">
        <v>65</v>
      </c>
      <c r="M23" s="360">
        <v>23</v>
      </c>
      <c r="N23" s="360">
        <v>3</v>
      </c>
      <c r="O23" s="360">
        <v>5</v>
      </c>
      <c r="P23" s="360">
        <v>1</v>
      </c>
      <c r="Q23" s="142">
        <v>3660</v>
      </c>
      <c r="R23" s="2"/>
      <c r="S23" s="87"/>
      <c r="T23" s="87"/>
      <c r="U23" s="87"/>
      <c r="V23" s="87"/>
    </row>
    <row r="24" spans="1:22" ht="12.75">
      <c r="A24" s="179" t="s">
        <v>294</v>
      </c>
      <c r="B24" s="360">
        <f t="shared" si="2"/>
        <v>338</v>
      </c>
      <c r="C24" s="360"/>
      <c r="D24" s="360"/>
      <c r="E24" s="360"/>
      <c r="F24" s="360">
        <v>3</v>
      </c>
      <c r="G24" s="360">
        <v>7</v>
      </c>
      <c r="H24" s="360">
        <v>25</v>
      </c>
      <c r="I24" s="360">
        <v>45</v>
      </c>
      <c r="J24" s="360">
        <v>49</v>
      </c>
      <c r="K24" s="360">
        <v>65</v>
      </c>
      <c r="L24" s="360">
        <v>84</v>
      </c>
      <c r="M24" s="360">
        <v>30</v>
      </c>
      <c r="N24" s="360">
        <v>22</v>
      </c>
      <c r="O24" s="360">
        <v>8</v>
      </c>
      <c r="P24" s="360"/>
      <c r="Q24" s="142">
        <v>693</v>
      </c>
      <c r="R24" s="2"/>
      <c r="S24" s="87"/>
      <c r="T24" s="87"/>
      <c r="U24" s="87"/>
      <c r="V24" s="87"/>
    </row>
    <row r="25" spans="1:18" ht="12.75">
      <c r="A25" s="142"/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142">
        <v>392</v>
      </c>
      <c r="R25" s="2"/>
    </row>
    <row r="26" spans="1:18" ht="12.75">
      <c r="A26" s="179" t="s">
        <v>403</v>
      </c>
      <c r="B26" s="360">
        <f t="shared" si="2"/>
        <v>4745</v>
      </c>
      <c r="C26" s="360">
        <v>1</v>
      </c>
      <c r="D26" s="360">
        <v>75</v>
      </c>
      <c r="E26" s="360">
        <v>379</v>
      </c>
      <c r="F26" s="360">
        <v>533</v>
      </c>
      <c r="G26" s="360">
        <v>586</v>
      </c>
      <c r="H26" s="360">
        <v>747</v>
      </c>
      <c r="I26" s="360">
        <v>667</v>
      </c>
      <c r="J26" s="360">
        <v>580</v>
      </c>
      <c r="K26" s="360">
        <v>502</v>
      </c>
      <c r="L26" s="360">
        <v>384</v>
      </c>
      <c r="M26" s="360">
        <v>202</v>
      </c>
      <c r="N26" s="360">
        <v>58</v>
      </c>
      <c r="O26" s="360">
        <v>25</v>
      </c>
      <c r="P26" s="360">
        <v>6</v>
      </c>
      <c r="Q26" s="152">
        <v>4506</v>
      </c>
      <c r="R26" s="2"/>
    </row>
    <row r="27" spans="1:18" ht="12.75">
      <c r="A27" s="142"/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142">
        <v>3360</v>
      </c>
      <c r="R27" s="2"/>
    </row>
    <row r="28" spans="1:18" ht="12.75">
      <c r="A28" s="179" t="s">
        <v>292</v>
      </c>
      <c r="B28" s="360">
        <f t="shared" si="2"/>
        <v>3660</v>
      </c>
      <c r="C28" s="360">
        <v>1</v>
      </c>
      <c r="D28" s="360">
        <v>68</v>
      </c>
      <c r="E28" s="360">
        <v>329</v>
      </c>
      <c r="F28" s="360">
        <v>444</v>
      </c>
      <c r="G28" s="360">
        <v>491</v>
      </c>
      <c r="H28" s="360">
        <v>614</v>
      </c>
      <c r="I28" s="360">
        <v>539</v>
      </c>
      <c r="J28" s="360">
        <v>448</v>
      </c>
      <c r="K28" s="360">
        <v>331</v>
      </c>
      <c r="L28" s="360">
        <v>240</v>
      </c>
      <c r="M28" s="360">
        <v>111</v>
      </c>
      <c r="N28" s="360">
        <v>24</v>
      </c>
      <c r="O28" s="360">
        <v>17</v>
      </c>
      <c r="P28" s="360">
        <v>3</v>
      </c>
      <c r="Q28" s="142">
        <v>362</v>
      </c>
      <c r="R28" s="2"/>
    </row>
    <row r="29" spans="1:18" ht="12.75">
      <c r="A29" s="179" t="s">
        <v>293</v>
      </c>
      <c r="B29" s="360">
        <f t="shared" si="2"/>
        <v>693</v>
      </c>
      <c r="C29" s="360"/>
      <c r="D29" s="360">
        <v>7</v>
      </c>
      <c r="E29" s="360">
        <v>49</v>
      </c>
      <c r="F29" s="360">
        <v>87</v>
      </c>
      <c r="G29" s="360">
        <v>87</v>
      </c>
      <c r="H29" s="360">
        <v>104</v>
      </c>
      <c r="I29" s="360">
        <v>91</v>
      </c>
      <c r="J29" s="360">
        <v>81</v>
      </c>
      <c r="K29" s="360">
        <v>79</v>
      </c>
      <c r="L29" s="360">
        <v>60</v>
      </c>
      <c r="M29" s="360">
        <v>34</v>
      </c>
      <c r="N29" s="360">
        <v>9</v>
      </c>
      <c r="O29" s="360">
        <v>3</v>
      </c>
      <c r="P29" s="360">
        <v>2</v>
      </c>
      <c r="Q29" s="142">
        <v>784</v>
      </c>
      <c r="R29" s="2"/>
    </row>
    <row r="30" spans="1:18" ht="12.75">
      <c r="A30" s="179" t="s">
        <v>294</v>
      </c>
      <c r="B30" s="360">
        <f t="shared" si="2"/>
        <v>392</v>
      </c>
      <c r="C30" s="360"/>
      <c r="D30" s="360"/>
      <c r="E30" s="360">
        <v>1</v>
      </c>
      <c r="F30" s="360">
        <v>2</v>
      </c>
      <c r="G30" s="360">
        <v>8</v>
      </c>
      <c r="H30" s="360">
        <v>29</v>
      </c>
      <c r="I30" s="360">
        <v>37</v>
      </c>
      <c r="J30" s="360">
        <v>51</v>
      </c>
      <c r="K30" s="360">
        <v>92</v>
      </c>
      <c r="L30" s="360">
        <v>84</v>
      </c>
      <c r="M30" s="360">
        <v>57</v>
      </c>
      <c r="N30" s="360">
        <v>25</v>
      </c>
      <c r="O30" s="360">
        <v>5</v>
      </c>
      <c r="P30" s="360">
        <v>1</v>
      </c>
      <c r="Q30" s="142">
        <v>11812</v>
      </c>
      <c r="R30" s="2"/>
    </row>
    <row r="31" spans="1:18" ht="12.75">
      <c r="A31" s="142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142">
        <v>6418</v>
      </c>
      <c r="R31" s="2"/>
    </row>
    <row r="32" spans="1:18" ht="12.75">
      <c r="A32" s="179" t="s">
        <v>404</v>
      </c>
      <c r="B32" s="360">
        <f t="shared" si="2"/>
        <v>4506</v>
      </c>
      <c r="C32" s="360"/>
      <c r="D32" s="360">
        <v>99</v>
      </c>
      <c r="E32" s="360">
        <v>353</v>
      </c>
      <c r="F32" s="360">
        <v>458</v>
      </c>
      <c r="G32" s="360">
        <v>522</v>
      </c>
      <c r="H32" s="360">
        <v>624</v>
      </c>
      <c r="I32" s="360">
        <v>646</v>
      </c>
      <c r="J32" s="360">
        <v>577</v>
      </c>
      <c r="K32" s="360">
        <v>549</v>
      </c>
      <c r="L32" s="360">
        <v>369</v>
      </c>
      <c r="M32" s="360">
        <v>217</v>
      </c>
      <c r="N32" s="360">
        <v>65</v>
      </c>
      <c r="O32" s="360">
        <v>20</v>
      </c>
      <c r="P32" s="360">
        <v>7</v>
      </c>
      <c r="Q32" s="152">
        <v>462</v>
      </c>
      <c r="R32" s="2"/>
    </row>
    <row r="33" spans="1:18" ht="12.75">
      <c r="A33" s="142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142">
        <v>4932</v>
      </c>
      <c r="R33" s="2"/>
    </row>
    <row r="34" spans="1:18" ht="12.75">
      <c r="A34" s="179" t="s">
        <v>292</v>
      </c>
      <c r="B34" s="360">
        <f t="shared" si="2"/>
        <v>3360</v>
      </c>
      <c r="C34" s="360"/>
      <c r="D34" s="360">
        <v>93</v>
      </c>
      <c r="E34" s="360">
        <v>333</v>
      </c>
      <c r="F34" s="360">
        <v>413</v>
      </c>
      <c r="G34" s="360">
        <v>456</v>
      </c>
      <c r="H34" s="360">
        <v>527</v>
      </c>
      <c r="I34" s="360">
        <v>500</v>
      </c>
      <c r="J34" s="360">
        <v>392</v>
      </c>
      <c r="K34" s="360">
        <v>336</v>
      </c>
      <c r="L34" s="360">
        <v>187</v>
      </c>
      <c r="M34" s="360">
        <v>99</v>
      </c>
      <c r="N34" s="360">
        <v>18</v>
      </c>
      <c r="O34" s="360">
        <v>3</v>
      </c>
      <c r="P34" s="360">
        <v>3</v>
      </c>
      <c r="Q34" s="142">
        <v>601</v>
      </c>
      <c r="R34" s="2"/>
    </row>
    <row r="35" spans="1:18" ht="12.75">
      <c r="A35" s="179" t="s">
        <v>293</v>
      </c>
      <c r="B35" s="360">
        <f t="shared" si="2"/>
        <v>362</v>
      </c>
      <c r="C35" s="360"/>
      <c r="D35" s="360">
        <v>6</v>
      </c>
      <c r="E35" s="360">
        <v>20</v>
      </c>
      <c r="F35" s="360">
        <v>43</v>
      </c>
      <c r="G35" s="360">
        <v>53</v>
      </c>
      <c r="H35" s="360">
        <v>58</v>
      </c>
      <c r="I35" s="360">
        <v>54</v>
      </c>
      <c r="J35" s="360">
        <v>42</v>
      </c>
      <c r="K35" s="360">
        <v>38</v>
      </c>
      <c r="L35" s="360">
        <v>35</v>
      </c>
      <c r="M35" s="360">
        <v>5</v>
      </c>
      <c r="N35" s="360">
        <v>7</v>
      </c>
      <c r="O35" s="360"/>
      <c r="P35" s="360">
        <v>1</v>
      </c>
      <c r="Q35" s="142">
        <v>129</v>
      </c>
      <c r="R35" s="2"/>
    </row>
    <row r="36" spans="1:18" ht="12.75">
      <c r="A36" s="179" t="s">
        <v>294</v>
      </c>
      <c r="B36" s="360">
        <f t="shared" si="2"/>
        <v>784</v>
      </c>
      <c r="C36" s="360"/>
      <c r="D36" s="360"/>
      <c r="E36" s="360"/>
      <c r="F36" s="360">
        <v>2</v>
      </c>
      <c r="G36" s="360">
        <v>13</v>
      </c>
      <c r="H36" s="360">
        <v>39</v>
      </c>
      <c r="I36" s="360">
        <v>92</v>
      </c>
      <c r="J36" s="360">
        <v>143</v>
      </c>
      <c r="K36" s="360">
        <v>175</v>
      </c>
      <c r="L36" s="360">
        <v>147</v>
      </c>
      <c r="M36" s="360">
        <v>113</v>
      </c>
      <c r="N36" s="360">
        <v>40</v>
      </c>
      <c r="O36" s="360">
        <v>17</v>
      </c>
      <c r="P36" s="360">
        <v>3</v>
      </c>
      <c r="Q36" s="142">
        <v>10</v>
      </c>
      <c r="R36" s="2"/>
    </row>
    <row r="37" spans="1:18" ht="12.75">
      <c r="A37" s="142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Q37" s="142">
        <v>462</v>
      </c>
      <c r="R37" s="2"/>
    </row>
    <row r="38" spans="1:18" ht="12.75">
      <c r="A38" s="179" t="s">
        <v>405</v>
      </c>
      <c r="B38" s="360">
        <f t="shared" si="2"/>
        <v>11812</v>
      </c>
      <c r="C38" s="360"/>
      <c r="D38" s="360">
        <v>100</v>
      </c>
      <c r="E38" s="360">
        <v>603</v>
      </c>
      <c r="F38" s="360">
        <v>808</v>
      </c>
      <c r="G38" s="360">
        <v>1092</v>
      </c>
      <c r="H38" s="360">
        <v>1350</v>
      </c>
      <c r="I38" s="360">
        <v>1522</v>
      </c>
      <c r="J38" s="360">
        <v>1607</v>
      </c>
      <c r="K38" s="360">
        <v>1588</v>
      </c>
      <c r="L38" s="360">
        <v>1350</v>
      </c>
      <c r="M38" s="360">
        <v>1101</v>
      </c>
      <c r="N38" s="360">
        <v>410</v>
      </c>
      <c r="O38" s="360">
        <v>167</v>
      </c>
      <c r="P38" s="360">
        <v>114</v>
      </c>
      <c r="Q38" s="152">
        <v>26916</v>
      </c>
      <c r="R38" s="2"/>
    </row>
    <row r="39" spans="1:18" ht="12.75">
      <c r="A39" s="142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142"/>
      <c r="R39" s="2"/>
    </row>
    <row r="40" spans="1:18" ht="12.75">
      <c r="A40" s="179" t="s">
        <v>292</v>
      </c>
      <c r="B40" s="360">
        <f t="shared" si="2"/>
        <v>6418</v>
      </c>
      <c r="C40" s="360"/>
      <c r="D40" s="360">
        <v>100</v>
      </c>
      <c r="E40" s="360">
        <v>558</v>
      </c>
      <c r="F40" s="360">
        <v>697</v>
      </c>
      <c r="G40" s="360">
        <v>866</v>
      </c>
      <c r="H40" s="360">
        <v>960</v>
      </c>
      <c r="I40" s="360">
        <v>870</v>
      </c>
      <c r="J40" s="360">
        <v>819</v>
      </c>
      <c r="K40" s="360">
        <v>665</v>
      </c>
      <c r="L40" s="360">
        <v>512</v>
      </c>
      <c r="M40" s="360">
        <v>280</v>
      </c>
      <c r="N40" s="360">
        <v>62</v>
      </c>
      <c r="O40" s="360">
        <v>21</v>
      </c>
      <c r="P40" s="360">
        <v>8</v>
      </c>
      <c r="Q40" s="142"/>
      <c r="R40" s="2"/>
    </row>
    <row r="41" spans="1:18" ht="12.75">
      <c r="A41" s="179" t="s">
        <v>293</v>
      </c>
      <c r="B41" s="360">
        <f t="shared" si="2"/>
        <v>462</v>
      </c>
      <c r="C41" s="360"/>
      <c r="D41" s="360"/>
      <c r="E41" s="360">
        <v>35</v>
      </c>
      <c r="F41" s="360">
        <v>48</v>
      </c>
      <c r="G41" s="360">
        <v>54</v>
      </c>
      <c r="H41" s="360">
        <v>63</v>
      </c>
      <c r="I41" s="360">
        <v>66</v>
      </c>
      <c r="J41" s="360">
        <v>55</v>
      </c>
      <c r="K41" s="360">
        <v>52</v>
      </c>
      <c r="L41" s="360">
        <v>45</v>
      </c>
      <c r="M41" s="360">
        <v>28</v>
      </c>
      <c r="N41" s="360">
        <v>10</v>
      </c>
      <c r="O41" s="360">
        <v>5</v>
      </c>
      <c r="P41" s="360">
        <v>1</v>
      </c>
      <c r="Q41" s="142"/>
      <c r="R41" s="2"/>
    </row>
    <row r="42" spans="1:18" ht="12.75">
      <c r="A42" s="179" t="s">
        <v>294</v>
      </c>
      <c r="B42" s="360">
        <f t="shared" si="2"/>
        <v>4932</v>
      </c>
      <c r="C42" s="360"/>
      <c r="D42" s="360"/>
      <c r="E42" s="360">
        <v>10</v>
      </c>
      <c r="F42" s="360">
        <v>63</v>
      </c>
      <c r="G42" s="360">
        <v>172</v>
      </c>
      <c r="H42" s="360">
        <v>327</v>
      </c>
      <c r="I42" s="360">
        <v>586</v>
      </c>
      <c r="J42" s="360">
        <v>733</v>
      </c>
      <c r="K42" s="360">
        <v>871</v>
      </c>
      <c r="L42" s="360">
        <v>793</v>
      </c>
      <c r="M42" s="360">
        <v>793</v>
      </c>
      <c r="N42" s="360">
        <v>338</v>
      </c>
      <c r="O42" s="360">
        <v>141</v>
      </c>
      <c r="P42" s="360">
        <v>105</v>
      </c>
      <c r="Q42" s="142"/>
      <c r="R42" s="2"/>
    </row>
    <row r="43" spans="1:18" ht="12.75">
      <c r="A43" s="142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142"/>
      <c r="R43" s="2"/>
    </row>
    <row r="44" spans="1:18" ht="12.75">
      <c r="A44" s="179" t="s">
        <v>406</v>
      </c>
      <c r="B44" s="360">
        <f t="shared" si="2"/>
        <v>601</v>
      </c>
      <c r="C44" s="360">
        <v>1</v>
      </c>
      <c r="D44" s="360">
        <v>1</v>
      </c>
      <c r="E44" s="360">
        <v>3</v>
      </c>
      <c r="F44" s="360">
        <v>11</v>
      </c>
      <c r="G44" s="360">
        <v>11</v>
      </c>
      <c r="H44" s="360">
        <v>29</v>
      </c>
      <c r="I44" s="360">
        <v>40</v>
      </c>
      <c r="J44" s="360">
        <v>62</v>
      </c>
      <c r="K44" s="360">
        <v>102</v>
      </c>
      <c r="L44" s="360">
        <v>132</v>
      </c>
      <c r="M44" s="360">
        <v>125</v>
      </c>
      <c r="N44" s="360">
        <v>45</v>
      </c>
      <c r="O44" s="360">
        <v>24</v>
      </c>
      <c r="P44" s="360">
        <v>15</v>
      </c>
      <c r="Q44" s="152"/>
      <c r="R44" s="2"/>
    </row>
    <row r="45" spans="1:18" ht="12.75">
      <c r="A45" s="142"/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Q45" s="142"/>
      <c r="R45" s="2"/>
    </row>
    <row r="46" spans="1:18" ht="12.75">
      <c r="A46" s="179" t="s">
        <v>292</v>
      </c>
      <c r="B46" s="360">
        <f t="shared" si="2"/>
        <v>129</v>
      </c>
      <c r="C46" s="360">
        <v>1</v>
      </c>
      <c r="D46" s="360">
        <v>1</v>
      </c>
      <c r="E46" s="360">
        <v>3</v>
      </c>
      <c r="F46" s="360">
        <v>9</v>
      </c>
      <c r="G46" s="360">
        <v>10</v>
      </c>
      <c r="H46" s="360">
        <v>13</v>
      </c>
      <c r="I46" s="360">
        <v>14</v>
      </c>
      <c r="J46" s="360">
        <v>16</v>
      </c>
      <c r="K46" s="360">
        <v>22</v>
      </c>
      <c r="L46" s="360">
        <v>18</v>
      </c>
      <c r="M46" s="360">
        <v>16</v>
      </c>
      <c r="N46" s="360">
        <v>1</v>
      </c>
      <c r="O46" s="360">
        <v>1</v>
      </c>
      <c r="P46" s="360">
        <v>4</v>
      </c>
      <c r="Q46" s="142"/>
      <c r="R46" s="2"/>
    </row>
    <row r="47" spans="1:18" ht="12.75">
      <c r="A47" s="179" t="s">
        <v>293</v>
      </c>
      <c r="B47" s="360">
        <f t="shared" si="2"/>
        <v>10</v>
      </c>
      <c r="C47" s="360"/>
      <c r="D47" s="360"/>
      <c r="E47" s="360"/>
      <c r="F47" s="360">
        <v>2</v>
      </c>
      <c r="G47" s="360"/>
      <c r="H47" s="360">
        <v>3</v>
      </c>
      <c r="I47" s="360">
        <v>1</v>
      </c>
      <c r="J47" s="360">
        <v>1</v>
      </c>
      <c r="K47" s="360"/>
      <c r="L47" s="360">
        <v>2</v>
      </c>
      <c r="M47" s="360">
        <v>1</v>
      </c>
      <c r="N47" s="360"/>
      <c r="O47" s="360"/>
      <c r="P47" s="360"/>
      <c r="Q47" s="142"/>
      <c r="R47" s="2"/>
    </row>
    <row r="48" spans="1:18" ht="13.5" thickBot="1">
      <c r="A48" s="534" t="s">
        <v>294</v>
      </c>
      <c r="B48" s="535">
        <f t="shared" si="2"/>
        <v>462</v>
      </c>
      <c r="C48" s="535"/>
      <c r="D48" s="535"/>
      <c r="E48" s="535"/>
      <c r="F48" s="535"/>
      <c r="G48" s="535">
        <v>1</v>
      </c>
      <c r="H48" s="535">
        <v>13</v>
      </c>
      <c r="I48" s="535">
        <v>25</v>
      </c>
      <c r="J48" s="535">
        <v>45</v>
      </c>
      <c r="K48" s="535">
        <v>80</v>
      </c>
      <c r="L48" s="535">
        <v>112</v>
      </c>
      <c r="M48" s="535">
        <v>108</v>
      </c>
      <c r="N48" s="535">
        <v>44</v>
      </c>
      <c r="O48" s="535">
        <v>23</v>
      </c>
      <c r="P48" s="535">
        <v>11</v>
      </c>
      <c r="Q48" s="142"/>
      <c r="R48" s="2"/>
    </row>
    <row r="49" spans="1:18" ht="17.25" customHeight="1">
      <c r="A49" s="708" t="s">
        <v>295</v>
      </c>
      <c r="B49" s="708"/>
      <c r="C49" s="708"/>
      <c r="D49" s="708"/>
      <c r="E49" s="708"/>
      <c r="F49" s="708"/>
      <c r="G49" s="708"/>
      <c r="H49" s="708"/>
      <c r="I49" s="708"/>
      <c r="J49" s="708"/>
      <c r="K49" s="708"/>
      <c r="L49" s="708"/>
      <c r="M49" s="708"/>
      <c r="N49" s="708"/>
      <c r="O49" s="708"/>
      <c r="P49" s="708"/>
      <c r="Q49" s="708"/>
      <c r="R49" s="2"/>
    </row>
    <row r="50" spans="1:18" ht="12.75">
      <c r="A50" s="719" t="s">
        <v>536</v>
      </c>
      <c r="B50" s="719"/>
      <c r="C50" s="719"/>
      <c r="D50" s="719"/>
      <c r="E50" s="719"/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19"/>
      <c r="R50" s="2"/>
    </row>
    <row r="51" ht="12.75">
      <c r="A51" s="141"/>
    </row>
    <row r="52" ht="12.75">
      <c r="C52" s="13"/>
    </row>
    <row r="53" spans="1:3" ht="12.75">
      <c r="A53" s="11"/>
      <c r="C53" s="13"/>
    </row>
    <row r="54" ht="12.75">
      <c r="C54" s="13"/>
    </row>
    <row r="55" ht="12.75">
      <c r="C55" s="13"/>
    </row>
    <row r="56" ht="12.75">
      <c r="C56" s="13"/>
    </row>
    <row r="57" ht="12.75">
      <c r="C57" s="13"/>
    </row>
    <row r="58" ht="12.75">
      <c r="C58" s="13"/>
    </row>
    <row r="59" ht="12.75">
      <c r="C59" s="13"/>
    </row>
    <row r="60" ht="12.75">
      <c r="C60" s="13"/>
    </row>
    <row r="61" ht="12.75">
      <c r="C61" s="13"/>
    </row>
    <row r="62" ht="12.75">
      <c r="C62" s="13"/>
    </row>
    <row r="63" ht="12.75">
      <c r="C63" s="13"/>
    </row>
    <row r="64" ht="12.75">
      <c r="C64" s="13"/>
    </row>
    <row r="65" ht="12.75">
      <c r="C65" s="13"/>
    </row>
    <row r="66" ht="12.75">
      <c r="C66" s="13"/>
    </row>
    <row r="67" ht="12.75">
      <c r="C67" s="13"/>
    </row>
    <row r="68" ht="12.75">
      <c r="C68" s="13"/>
    </row>
    <row r="69" ht="12.75">
      <c r="C69" s="13"/>
    </row>
    <row r="70" ht="12.75">
      <c r="C70" s="13"/>
    </row>
    <row r="71" ht="12.75">
      <c r="C71" s="13"/>
    </row>
    <row r="72" ht="12.75">
      <c r="C72" s="13"/>
    </row>
    <row r="73" ht="12.75">
      <c r="C73" s="13"/>
    </row>
    <row r="74" ht="12.75">
      <c r="C74" s="13"/>
    </row>
    <row r="75" ht="12.75">
      <c r="C75" s="13"/>
    </row>
    <row r="76" ht="12.75">
      <c r="C76" s="13"/>
    </row>
    <row r="77" ht="12.75">
      <c r="C77" s="13"/>
    </row>
    <row r="78" ht="12.75">
      <c r="C78" s="13"/>
    </row>
    <row r="79" ht="12.75">
      <c r="C79" s="13"/>
    </row>
    <row r="80" ht="12.75">
      <c r="C80" s="13"/>
    </row>
    <row r="81" ht="12.75">
      <c r="C81" s="13"/>
    </row>
    <row r="82" ht="12.75">
      <c r="C82" s="13"/>
    </row>
    <row r="83" ht="12.75">
      <c r="C83" s="13"/>
    </row>
    <row r="84" ht="12.75">
      <c r="C84" s="13"/>
    </row>
    <row r="85" ht="12.75">
      <c r="C85" s="13"/>
    </row>
    <row r="86" ht="12.75">
      <c r="C86" s="13"/>
    </row>
    <row r="87" ht="12.75">
      <c r="C87" s="13"/>
    </row>
    <row r="88" ht="12.75">
      <c r="C88" s="13"/>
    </row>
    <row r="89" ht="12.75">
      <c r="C89" s="13"/>
    </row>
    <row r="90" ht="12.75">
      <c r="C90" s="13"/>
    </row>
    <row r="91" ht="12.75">
      <c r="C91" s="13"/>
    </row>
    <row r="92" ht="12.75">
      <c r="C92" s="13"/>
    </row>
    <row r="93" ht="12.75">
      <c r="C93" s="13"/>
    </row>
    <row r="94" ht="12.75">
      <c r="C94" s="13"/>
    </row>
    <row r="95" ht="12.75">
      <c r="C95" s="13"/>
    </row>
    <row r="96" ht="12.75">
      <c r="C96" s="13"/>
    </row>
    <row r="97" ht="12.75">
      <c r="C97" s="13"/>
    </row>
    <row r="98" ht="12.75">
      <c r="C98" s="13"/>
    </row>
    <row r="99" ht="12.75">
      <c r="C99" s="13"/>
    </row>
  </sheetData>
  <sheetProtection/>
  <mergeCells count="7">
    <mergeCell ref="A50:Q50"/>
    <mergeCell ref="A2:Q2"/>
    <mergeCell ref="A3:Q3"/>
    <mergeCell ref="A5:A6"/>
    <mergeCell ref="B5:Q5"/>
    <mergeCell ref="P6:Q6"/>
    <mergeCell ref="A49:Q49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fitToHeight="1" fitToWidth="1" horizontalDpi="300" verticalDpi="300" orientation="landscape" scale="70" r:id="rId2"/>
  <ignoredErrors>
    <ignoredError sqref="B38 B14:B36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01"/>
  <sheetViews>
    <sheetView showGridLines="0" zoomScale="95" zoomScaleNormal="95" zoomScalePageLayoutView="0" workbookViewId="0" topLeftCell="A1">
      <selection activeCell="A2" sqref="A2:Q2"/>
    </sheetView>
  </sheetViews>
  <sheetFormatPr defaultColWidth="11.421875" defaultRowHeight="12.75"/>
  <cols>
    <col min="1" max="1" width="27.7109375" style="1" customWidth="1"/>
    <col min="2" max="2" width="10.140625" style="1" customWidth="1"/>
    <col min="3" max="3" width="10.7109375" style="1" customWidth="1"/>
    <col min="4" max="4" width="6.28125" style="1" customWidth="1"/>
    <col min="5" max="5" width="8.8515625" style="1" customWidth="1"/>
    <col min="6" max="6" width="8.7109375" style="1" customWidth="1"/>
    <col min="7" max="7" width="7.00390625" style="1" customWidth="1"/>
    <col min="8" max="8" width="8.00390625" style="1" customWidth="1"/>
    <col min="9" max="9" width="7.57421875" style="1" customWidth="1"/>
    <col min="10" max="11" width="8.28125" style="1" customWidth="1"/>
    <col min="12" max="12" width="7.8515625" style="1" customWidth="1"/>
    <col min="13" max="13" width="7.7109375" style="1" customWidth="1"/>
    <col min="14" max="14" width="8.7109375" style="1" customWidth="1"/>
    <col min="15" max="15" width="8.140625" style="1" customWidth="1"/>
    <col min="16" max="16" width="8.28125" style="1" customWidth="1"/>
    <col min="17" max="17" width="2.140625" style="1" customWidth="1"/>
    <col min="18" max="20" width="11.28125" style="1" customWidth="1"/>
    <col min="21" max="21" width="23.00390625" style="1" customWidth="1"/>
    <col min="22" max="40" width="11.28125" style="1" customWidth="1"/>
    <col min="41" max="16384" width="11.421875" style="1" customWidth="1"/>
  </cols>
  <sheetData>
    <row r="1" spans="1:18" ht="12.75" customHeight="1">
      <c r="A1" s="466" t="s">
        <v>612</v>
      </c>
      <c r="R1" s="2"/>
    </row>
    <row r="2" spans="1:18" ht="12.75" customHeight="1">
      <c r="A2" s="705" t="s">
        <v>69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2"/>
    </row>
    <row r="3" spans="1:18" ht="12.75" customHeight="1">
      <c r="A3" s="700" t="s">
        <v>475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2"/>
    </row>
    <row r="4" spans="1:18" ht="12.75" customHeight="1" thickBot="1">
      <c r="A4" s="485"/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2"/>
    </row>
    <row r="5" spans="1:18" ht="19.5" customHeight="1">
      <c r="A5" s="701" t="s">
        <v>550</v>
      </c>
      <c r="B5" s="703" t="s">
        <v>409</v>
      </c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703"/>
      <c r="O5" s="703"/>
      <c r="P5" s="703"/>
      <c r="Q5" s="703"/>
      <c r="R5" s="2"/>
    </row>
    <row r="6" spans="1:18" ht="30" customHeight="1">
      <c r="A6" s="694"/>
      <c r="B6" s="532" t="s">
        <v>53</v>
      </c>
      <c r="C6" s="532" t="s">
        <v>55</v>
      </c>
      <c r="D6" s="532" t="s">
        <v>56</v>
      </c>
      <c r="E6" s="532" t="s">
        <v>57</v>
      </c>
      <c r="F6" s="532" t="s">
        <v>58</v>
      </c>
      <c r="G6" s="532" t="s">
        <v>59</v>
      </c>
      <c r="H6" s="532" t="s">
        <v>60</v>
      </c>
      <c r="I6" s="532" t="s">
        <v>61</v>
      </c>
      <c r="J6" s="532" t="s">
        <v>62</v>
      </c>
      <c r="K6" s="532" t="s">
        <v>63</v>
      </c>
      <c r="L6" s="532" t="s">
        <v>64</v>
      </c>
      <c r="M6" s="532" t="s">
        <v>65</v>
      </c>
      <c r="N6" s="532" t="s">
        <v>66</v>
      </c>
      <c r="O6" s="532" t="s">
        <v>67</v>
      </c>
      <c r="P6" s="695" t="s">
        <v>288</v>
      </c>
      <c r="Q6" s="695"/>
      <c r="R6" s="2"/>
    </row>
    <row r="7" spans="1:18" ht="12.75" customHeight="1">
      <c r="A7" s="145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"/>
    </row>
    <row r="8" spans="1:18" ht="12.75">
      <c r="A8" s="139" t="s">
        <v>321</v>
      </c>
      <c r="B8" s="149">
        <f>SUM(B10:B12)</f>
        <v>1578</v>
      </c>
      <c r="C8" s="149"/>
      <c r="D8" s="149">
        <v>19</v>
      </c>
      <c r="E8" s="149">
        <v>172</v>
      </c>
      <c r="F8" s="149">
        <v>249</v>
      </c>
      <c r="G8" s="149">
        <v>247</v>
      </c>
      <c r="H8" s="149">
        <v>261</v>
      </c>
      <c r="I8" s="149">
        <v>160</v>
      </c>
      <c r="J8" s="149">
        <v>160</v>
      </c>
      <c r="K8" s="149">
        <v>130</v>
      </c>
      <c r="L8" s="149">
        <v>101</v>
      </c>
      <c r="M8" s="149">
        <v>50</v>
      </c>
      <c r="N8" s="149">
        <v>14</v>
      </c>
      <c r="O8" s="149">
        <v>10</v>
      </c>
      <c r="P8" s="149">
        <v>5</v>
      </c>
      <c r="Q8" s="185"/>
      <c r="R8" s="2"/>
    </row>
    <row r="9" spans="1:18" ht="12.75">
      <c r="A9" s="142"/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185"/>
      <c r="R9" s="2"/>
    </row>
    <row r="10" spans="1:18" ht="12.75">
      <c r="A10" s="179" t="s">
        <v>289</v>
      </c>
      <c r="B10" s="360">
        <f aca="true" t="shared" si="0" ref="B10:P12">SUM(B16,B22,B28,B34,B40,B46)</f>
        <v>1215</v>
      </c>
      <c r="C10" s="360"/>
      <c r="D10" s="360">
        <f>SUM(D16,D22,D28,D34,D40,D46)</f>
        <v>11</v>
      </c>
      <c r="E10" s="360">
        <f aca="true" t="shared" si="1" ref="E10:P10">SUM(E16,E22,E28,E34,E40,E46)</f>
        <v>130</v>
      </c>
      <c r="F10" s="360">
        <f t="shared" si="1"/>
        <v>191</v>
      </c>
      <c r="G10" s="360">
        <f t="shared" si="1"/>
        <v>190</v>
      </c>
      <c r="H10" s="360">
        <f t="shared" si="1"/>
        <v>202</v>
      </c>
      <c r="I10" s="360">
        <f t="shared" si="1"/>
        <v>127</v>
      </c>
      <c r="J10" s="360">
        <f t="shared" si="1"/>
        <v>127</v>
      </c>
      <c r="K10" s="360">
        <f t="shared" si="1"/>
        <v>107</v>
      </c>
      <c r="L10" s="360">
        <f t="shared" si="1"/>
        <v>76</v>
      </c>
      <c r="M10" s="360">
        <f t="shared" si="1"/>
        <v>37</v>
      </c>
      <c r="N10" s="360">
        <f t="shared" si="1"/>
        <v>11</v>
      </c>
      <c r="O10" s="360">
        <f t="shared" si="1"/>
        <v>4</v>
      </c>
      <c r="P10" s="360">
        <f t="shared" si="1"/>
        <v>2</v>
      </c>
      <c r="R10" s="2"/>
    </row>
    <row r="11" spans="1:40" ht="12.75">
      <c r="A11" s="179" t="s">
        <v>290</v>
      </c>
      <c r="B11" s="360">
        <f t="shared" si="0"/>
        <v>357</v>
      </c>
      <c r="C11" s="360"/>
      <c r="D11" s="360">
        <f t="shared" si="0"/>
        <v>8</v>
      </c>
      <c r="E11" s="360">
        <f t="shared" si="0"/>
        <v>41</v>
      </c>
      <c r="F11" s="360">
        <f t="shared" si="0"/>
        <v>58</v>
      </c>
      <c r="G11" s="360">
        <f t="shared" si="0"/>
        <v>56</v>
      </c>
      <c r="H11" s="360">
        <f t="shared" si="0"/>
        <v>59</v>
      </c>
      <c r="I11" s="360">
        <f t="shared" si="0"/>
        <v>33</v>
      </c>
      <c r="J11" s="360">
        <f t="shared" si="0"/>
        <v>33</v>
      </c>
      <c r="K11" s="360">
        <f t="shared" si="0"/>
        <v>22</v>
      </c>
      <c r="L11" s="360">
        <f t="shared" si="0"/>
        <v>23</v>
      </c>
      <c r="M11" s="360">
        <f t="shared" si="0"/>
        <v>13</v>
      </c>
      <c r="N11" s="360">
        <f t="shared" si="0"/>
        <v>3</v>
      </c>
      <c r="O11" s="360">
        <f t="shared" si="0"/>
        <v>5</v>
      </c>
      <c r="P11" s="360">
        <f t="shared" si="0"/>
        <v>3</v>
      </c>
      <c r="R11" s="2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</row>
    <row r="12" spans="1:18" ht="12.75">
      <c r="A12" s="179" t="s">
        <v>291</v>
      </c>
      <c r="B12" s="360">
        <f t="shared" si="0"/>
        <v>6</v>
      </c>
      <c r="C12" s="360"/>
      <c r="D12" s="360">
        <f t="shared" si="0"/>
        <v>0</v>
      </c>
      <c r="E12" s="360">
        <f t="shared" si="0"/>
        <v>1</v>
      </c>
      <c r="F12" s="360">
        <f t="shared" si="0"/>
        <v>0</v>
      </c>
      <c r="G12" s="360">
        <f t="shared" si="0"/>
        <v>1</v>
      </c>
      <c r="H12" s="360">
        <f t="shared" si="0"/>
        <v>0</v>
      </c>
      <c r="I12" s="360">
        <f t="shared" si="0"/>
        <v>0</v>
      </c>
      <c r="J12" s="360">
        <f t="shared" si="0"/>
        <v>0</v>
      </c>
      <c r="K12" s="360">
        <f t="shared" si="0"/>
        <v>1</v>
      </c>
      <c r="L12" s="360">
        <f t="shared" si="0"/>
        <v>2</v>
      </c>
      <c r="M12" s="360">
        <f t="shared" si="0"/>
        <v>0</v>
      </c>
      <c r="N12" s="360">
        <f t="shared" si="0"/>
        <v>0</v>
      </c>
      <c r="O12" s="360">
        <f t="shared" si="0"/>
        <v>1</v>
      </c>
      <c r="P12" s="360">
        <f t="shared" si="0"/>
        <v>0</v>
      </c>
      <c r="R12" s="2"/>
    </row>
    <row r="13" spans="1:40" ht="12.75">
      <c r="A13" s="142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R13" s="2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</row>
    <row r="14" spans="1:40" ht="12.75">
      <c r="A14" s="179" t="s">
        <v>401</v>
      </c>
      <c r="B14" s="360">
        <v>109</v>
      </c>
      <c r="C14" s="360"/>
      <c r="D14" s="360"/>
      <c r="E14" s="360">
        <v>9</v>
      </c>
      <c r="F14" s="360">
        <v>11</v>
      </c>
      <c r="G14" s="360">
        <v>23</v>
      </c>
      <c r="H14" s="360">
        <v>19</v>
      </c>
      <c r="I14" s="360">
        <v>16</v>
      </c>
      <c r="J14" s="360">
        <v>10</v>
      </c>
      <c r="K14" s="360">
        <v>7</v>
      </c>
      <c r="L14" s="360">
        <v>11</v>
      </c>
      <c r="M14" s="360">
        <v>1</v>
      </c>
      <c r="N14" s="360">
        <v>1</v>
      </c>
      <c r="O14" s="360">
        <v>1</v>
      </c>
      <c r="P14" s="360"/>
      <c r="R14" s="2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</row>
    <row r="15" spans="1:40" ht="12.75">
      <c r="A15" s="142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</row>
    <row r="16" spans="1:40" ht="12.75">
      <c r="A16" s="179" t="s">
        <v>292</v>
      </c>
      <c r="B16" s="360">
        <v>81</v>
      </c>
      <c r="C16" s="360"/>
      <c r="D16" s="360"/>
      <c r="E16" s="360">
        <v>7</v>
      </c>
      <c r="F16" s="360">
        <v>8</v>
      </c>
      <c r="G16" s="360">
        <v>18</v>
      </c>
      <c r="H16" s="360">
        <v>10</v>
      </c>
      <c r="I16" s="360">
        <v>14</v>
      </c>
      <c r="J16" s="360">
        <v>5</v>
      </c>
      <c r="K16" s="360">
        <v>7</v>
      </c>
      <c r="L16" s="360">
        <v>10</v>
      </c>
      <c r="M16" s="360">
        <v>1</v>
      </c>
      <c r="N16" s="360">
        <v>1</v>
      </c>
      <c r="O16" s="360"/>
      <c r="P16" s="360"/>
      <c r="R16" s="2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</row>
    <row r="17" spans="1:40" ht="12.75">
      <c r="A17" s="179" t="s">
        <v>293</v>
      </c>
      <c r="B17" s="360">
        <v>28</v>
      </c>
      <c r="C17" s="360"/>
      <c r="D17" s="360"/>
      <c r="E17" s="360">
        <v>2</v>
      </c>
      <c r="F17" s="360">
        <v>3</v>
      </c>
      <c r="G17" s="360">
        <v>5</v>
      </c>
      <c r="H17" s="360">
        <v>9</v>
      </c>
      <c r="I17" s="360">
        <v>2</v>
      </c>
      <c r="J17" s="360">
        <v>5</v>
      </c>
      <c r="K17" s="360"/>
      <c r="L17" s="360">
        <v>1</v>
      </c>
      <c r="M17" s="360"/>
      <c r="N17" s="360"/>
      <c r="O17" s="360">
        <v>1</v>
      </c>
      <c r="P17" s="360"/>
      <c r="R17" s="2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</row>
    <row r="18" spans="1:40" ht="12.75">
      <c r="A18" s="179" t="s">
        <v>294</v>
      </c>
      <c r="B18" s="360"/>
      <c r="C18" s="360"/>
      <c r="D18" s="360"/>
      <c r="E18" s="360"/>
      <c r="F18" s="36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R18" s="2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</row>
    <row r="19" spans="1:40" ht="12.75">
      <c r="A19" s="142"/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R19" s="2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</row>
    <row r="20" spans="1:40" ht="12.75">
      <c r="A20" s="179" t="s">
        <v>407</v>
      </c>
      <c r="B20" s="360">
        <v>262</v>
      </c>
      <c r="C20" s="360"/>
      <c r="D20" s="360">
        <v>4</v>
      </c>
      <c r="E20" s="360">
        <v>33</v>
      </c>
      <c r="F20" s="360">
        <v>51</v>
      </c>
      <c r="G20" s="360">
        <v>37</v>
      </c>
      <c r="H20" s="360">
        <v>49</v>
      </c>
      <c r="I20" s="360">
        <v>26</v>
      </c>
      <c r="J20" s="360">
        <v>20</v>
      </c>
      <c r="K20" s="360">
        <v>17</v>
      </c>
      <c r="L20" s="360">
        <v>13</v>
      </c>
      <c r="M20" s="360">
        <v>10</v>
      </c>
      <c r="N20" s="360">
        <v>1</v>
      </c>
      <c r="O20" s="360"/>
      <c r="P20" s="360">
        <v>1</v>
      </c>
      <c r="R20" s="2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</row>
    <row r="21" spans="1:40" ht="12.75">
      <c r="A21" s="142"/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R21" s="2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</row>
    <row r="22" spans="1:40" ht="12.75">
      <c r="A22" s="179" t="s">
        <v>292</v>
      </c>
      <c r="B22" s="360">
        <v>178</v>
      </c>
      <c r="C22" s="360"/>
      <c r="D22" s="360">
        <v>1</v>
      </c>
      <c r="E22" s="360">
        <v>22</v>
      </c>
      <c r="F22" s="360">
        <v>38</v>
      </c>
      <c r="G22" s="360">
        <v>22</v>
      </c>
      <c r="H22" s="360">
        <v>38</v>
      </c>
      <c r="I22" s="360">
        <v>15</v>
      </c>
      <c r="J22" s="360">
        <v>16</v>
      </c>
      <c r="K22" s="360">
        <v>11</v>
      </c>
      <c r="L22" s="360">
        <v>6</v>
      </c>
      <c r="M22" s="360">
        <v>8</v>
      </c>
      <c r="N22" s="360">
        <v>1</v>
      </c>
      <c r="O22" s="360"/>
      <c r="P22" s="360"/>
      <c r="R22" s="2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</row>
    <row r="23" spans="1:40" ht="12.75">
      <c r="A23" s="179" t="s">
        <v>293</v>
      </c>
      <c r="B23" s="360">
        <v>83</v>
      </c>
      <c r="C23" s="360"/>
      <c r="D23" s="360">
        <v>3</v>
      </c>
      <c r="E23" s="360">
        <v>11</v>
      </c>
      <c r="F23" s="360">
        <v>13</v>
      </c>
      <c r="G23" s="360">
        <v>15</v>
      </c>
      <c r="H23" s="360">
        <v>11</v>
      </c>
      <c r="I23" s="360">
        <v>11</v>
      </c>
      <c r="J23" s="360">
        <v>4</v>
      </c>
      <c r="K23" s="360">
        <v>6</v>
      </c>
      <c r="L23" s="360">
        <v>6</v>
      </c>
      <c r="M23" s="360">
        <v>2</v>
      </c>
      <c r="N23" s="360"/>
      <c r="O23" s="360"/>
      <c r="P23" s="360">
        <v>1</v>
      </c>
      <c r="R23" s="2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</row>
    <row r="24" spans="1:40" ht="12.75">
      <c r="A24" s="179" t="s">
        <v>294</v>
      </c>
      <c r="B24" s="360">
        <v>1</v>
      </c>
      <c r="C24" s="360"/>
      <c r="D24" s="360"/>
      <c r="E24" s="360"/>
      <c r="F24" s="360"/>
      <c r="G24" s="360"/>
      <c r="H24" s="360"/>
      <c r="I24" s="360"/>
      <c r="J24" s="360"/>
      <c r="K24" s="360"/>
      <c r="L24" s="360">
        <v>1</v>
      </c>
      <c r="M24" s="360"/>
      <c r="N24" s="360"/>
      <c r="O24" s="360"/>
      <c r="P24" s="360"/>
      <c r="R24" s="2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</row>
    <row r="25" spans="1:18" ht="12.75">
      <c r="A25" s="142"/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R25" s="2"/>
    </row>
    <row r="26" spans="1:18" ht="12.75">
      <c r="A26" s="179" t="s">
        <v>403</v>
      </c>
      <c r="B26" s="360">
        <v>370</v>
      </c>
      <c r="C26" s="360"/>
      <c r="D26" s="360">
        <v>6</v>
      </c>
      <c r="E26" s="360">
        <v>37</v>
      </c>
      <c r="F26" s="360">
        <v>67</v>
      </c>
      <c r="G26" s="360">
        <v>50</v>
      </c>
      <c r="H26" s="360">
        <v>58</v>
      </c>
      <c r="I26" s="360">
        <v>35</v>
      </c>
      <c r="J26" s="360">
        <v>38</v>
      </c>
      <c r="K26" s="360">
        <v>32</v>
      </c>
      <c r="L26" s="360">
        <v>23</v>
      </c>
      <c r="M26" s="360">
        <v>11</v>
      </c>
      <c r="N26" s="360">
        <v>5</v>
      </c>
      <c r="O26" s="360">
        <v>5</v>
      </c>
      <c r="P26" s="360">
        <v>3</v>
      </c>
      <c r="R26" s="2"/>
    </row>
    <row r="27" spans="1:18" ht="12.75">
      <c r="A27" s="142"/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R27" s="2"/>
    </row>
    <row r="28" spans="1:18" ht="12.75">
      <c r="A28" s="179" t="s">
        <v>292</v>
      </c>
      <c r="B28" s="360">
        <v>264</v>
      </c>
      <c r="C28" s="360"/>
      <c r="D28" s="360">
        <v>3</v>
      </c>
      <c r="E28" s="360">
        <v>27</v>
      </c>
      <c r="F28" s="360">
        <v>47</v>
      </c>
      <c r="G28" s="360">
        <v>34</v>
      </c>
      <c r="H28" s="360">
        <v>42</v>
      </c>
      <c r="I28" s="360">
        <v>27</v>
      </c>
      <c r="J28" s="360">
        <v>30</v>
      </c>
      <c r="K28" s="360">
        <v>23</v>
      </c>
      <c r="L28" s="360">
        <v>16</v>
      </c>
      <c r="M28" s="360">
        <v>8</v>
      </c>
      <c r="N28" s="360">
        <v>4</v>
      </c>
      <c r="O28" s="360">
        <v>2</v>
      </c>
      <c r="P28" s="360">
        <v>1</v>
      </c>
      <c r="R28" s="2"/>
    </row>
    <row r="29" spans="1:18" ht="12.75">
      <c r="A29" s="179" t="s">
        <v>293</v>
      </c>
      <c r="B29" s="360">
        <v>105</v>
      </c>
      <c r="C29" s="360"/>
      <c r="D29" s="360">
        <v>3</v>
      </c>
      <c r="E29" s="360">
        <v>10</v>
      </c>
      <c r="F29" s="360">
        <v>20</v>
      </c>
      <c r="G29" s="360">
        <v>16</v>
      </c>
      <c r="H29" s="360">
        <v>16</v>
      </c>
      <c r="I29" s="360">
        <v>8</v>
      </c>
      <c r="J29" s="360">
        <v>8</v>
      </c>
      <c r="K29" s="360">
        <v>8</v>
      </c>
      <c r="L29" s="360">
        <v>7</v>
      </c>
      <c r="M29" s="360">
        <v>3</v>
      </c>
      <c r="N29" s="360">
        <v>1</v>
      </c>
      <c r="O29" s="360">
        <v>3</v>
      </c>
      <c r="P29" s="360">
        <v>2</v>
      </c>
      <c r="R29" s="2"/>
    </row>
    <row r="30" spans="1:18" ht="12.75">
      <c r="A30" s="179" t="s">
        <v>294</v>
      </c>
      <c r="B30" s="360">
        <v>1</v>
      </c>
      <c r="C30" s="360"/>
      <c r="D30" s="360"/>
      <c r="E30" s="360"/>
      <c r="F30" s="360"/>
      <c r="G30" s="360"/>
      <c r="H30" s="360"/>
      <c r="I30" s="360"/>
      <c r="J30" s="360"/>
      <c r="K30" s="360">
        <v>1</v>
      </c>
      <c r="L30" s="360"/>
      <c r="M30" s="360"/>
      <c r="N30" s="360"/>
      <c r="O30" s="360"/>
      <c r="P30" s="360"/>
      <c r="R30" s="2"/>
    </row>
    <row r="31" spans="1:18" ht="12.75">
      <c r="A31" s="142"/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R31" s="2"/>
    </row>
    <row r="32" spans="1:18" ht="12.75">
      <c r="A32" s="179" t="s">
        <v>410</v>
      </c>
      <c r="B32" s="360">
        <v>231</v>
      </c>
      <c r="C32" s="360"/>
      <c r="D32" s="360">
        <v>2</v>
      </c>
      <c r="E32" s="360">
        <v>29</v>
      </c>
      <c r="F32" s="360">
        <v>32</v>
      </c>
      <c r="G32" s="360">
        <v>37</v>
      </c>
      <c r="H32" s="360">
        <v>34</v>
      </c>
      <c r="I32" s="360">
        <v>21</v>
      </c>
      <c r="J32" s="360">
        <v>30</v>
      </c>
      <c r="K32" s="360">
        <v>20</v>
      </c>
      <c r="L32" s="360">
        <v>16</v>
      </c>
      <c r="M32" s="360">
        <v>9</v>
      </c>
      <c r="N32" s="360">
        <v>1</v>
      </c>
      <c r="O32" s="360"/>
      <c r="P32" s="360"/>
      <c r="R32" s="2"/>
    </row>
    <row r="33" spans="1:18" ht="12.75">
      <c r="A33" s="142"/>
      <c r="B33" s="360"/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R33" s="2"/>
    </row>
    <row r="34" spans="1:18" ht="12.75">
      <c r="A34" s="179" t="s">
        <v>292</v>
      </c>
      <c r="B34" s="360">
        <v>168</v>
      </c>
      <c r="C34" s="360"/>
      <c r="D34" s="360"/>
      <c r="E34" s="360">
        <v>20</v>
      </c>
      <c r="F34" s="360">
        <v>23</v>
      </c>
      <c r="G34" s="360">
        <v>27</v>
      </c>
      <c r="H34" s="360">
        <v>25</v>
      </c>
      <c r="I34" s="360">
        <v>14</v>
      </c>
      <c r="J34" s="360">
        <v>24</v>
      </c>
      <c r="K34" s="360">
        <v>17</v>
      </c>
      <c r="L34" s="360">
        <v>10</v>
      </c>
      <c r="M34" s="360">
        <v>7</v>
      </c>
      <c r="N34" s="360">
        <v>1</v>
      </c>
      <c r="O34" s="360"/>
      <c r="P34" s="360"/>
      <c r="R34" s="2"/>
    </row>
    <row r="35" spans="1:18" ht="12.75">
      <c r="A35" s="179" t="s">
        <v>293</v>
      </c>
      <c r="B35" s="360">
        <v>63</v>
      </c>
      <c r="C35" s="360"/>
      <c r="D35" s="360">
        <v>2</v>
      </c>
      <c r="E35" s="360">
        <v>9</v>
      </c>
      <c r="F35" s="360">
        <v>9</v>
      </c>
      <c r="G35" s="360">
        <v>10</v>
      </c>
      <c r="H35" s="360">
        <v>9</v>
      </c>
      <c r="I35" s="360">
        <v>7</v>
      </c>
      <c r="J35" s="360">
        <v>6</v>
      </c>
      <c r="K35" s="360">
        <v>3</v>
      </c>
      <c r="L35" s="360">
        <v>6</v>
      </c>
      <c r="M35" s="360">
        <v>2</v>
      </c>
      <c r="N35" s="360"/>
      <c r="O35" s="360"/>
      <c r="P35" s="360"/>
      <c r="R35" s="2"/>
    </row>
    <row r="36" spans="1:18" ht="12.75">
      <c r="A36" s="179" t="s">
        <v>294</v>
      </c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0"/>
      <c r="M36" s="360"/>
      <c r="N36" s="360"/>
      <c r="O36" s="360"/>
      <c r="P36" s="360"/>
      <c r="R36" s="2"/>
    </row>
    <row r="37" spans="1:18" ht="12.75">
      <c r="A37" s="142"/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N37" s="360"/>
      <c r="O37" s="360"/>
      <c r="P37" s="360"/>
      <c r="R37" s="2"/>
    </row>
    <row r="38" spans="1:18" ht="12.75">
      <c r="A38" s="179" t="s">
        <v>411</v>
      </c>
      <c r="B38" s="360">
        <v>602</v>
      </c>
      <c r="C38" s="360"/>
      <c r="D38" s="360">
        <v>7</v>
      </c>
      <c r="E38" s="360">
        <v>64</v>
      </c>
      <c r="F38" s="360">
        <v>87</v>
      </c>
      <c r="G38" s="360">
        <v>99</v>
      </c>
      <c r="H38" s="360">
        <v>101</v>
      </c>
      <c r="I38" s="360">
        <v>62</v>
      </c>
      <c r="J38" s="360">
        <v>62</v>
      </c>
      <c r="K38" s="360">
        <v>54</v>
      </c>
      <c r="L38" s="360">
        <v>38</v>
      </c>
      <c r="M38" s="360">
        <v>18</v>
      </c>
      <c r="N38" s="360">
        <v>6</v>
      </c>
      <c r="O38" s="360">
        <v>3</v>
      </c>
      <c r="P38" s="360">
        <v>1</v>
      </c>
      <c r="R38" s="2"/>
    </row>
    <row r="39" spans="1:18" ht="12.75">
      <c r="A39" s="142"/>
      <c r="B39" s="360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R39" s="2"/>
    </row>
    <row r="40" spans="1:18" ht="12.75">
      <c r="A40" s="179" t="s">
        <v>292</v>
      </c>
      <c r="B40" s="360">
        <v>520</v>
      </c>
      <c r="C40" s="360"/>
      <c r="D40" s="360">
        <v>7</v>
      </c>
      <c r="E40" s="360">
        <v>54</v>
      </c>
      <c r="F40" s="360">
        <v>74</v>
      </c>
      <c r="G40" s="360">
        <v>88</v>
      </c>
      <c r="H40" s="360">
        <v>87</v>
      </c>
      <c r="I40" s="360">
        <v>57</v>
      </c>
      <c r="J40" s="360">
        <v>52</v>
      </c>
      <c r="K40" s="360">
        <v>49</v>
      </c>
      <c r="L40" s="360">
        <v>34</v>
      </c>
      <c r="M40" s="360">
        <v>12</v>
      </c>
      <c r="N40" s="360">
        <v>4</v>
      </c>
      <c r="O40" s="360">
        <v>1</v>
      </c>
      <c r="P40" s="360">
        <v>1</v>
      </c>
      <c r="R40" s="2"/>
    </row>
    <row r="41" spans="1:18" ht="12.75">
      <c r="A41" s="179" t="s">
        <v>293</v>
      </c>
      <c r="B41" s="360">
        <v>78</v>
      </c>
      <c r="C41" s="360"/>
      <c r="D41" s="360"/>
      <c r="E41" s="360">
        <v>9</v>
      </c>
      <c r="F41" s="360">
        <v>13</v>
      </c>
      <c r="G41" s="360">
        <v>10</v>
      </c>
      <c r="H41" s="360">
        <v>14</v>
      </c>
      <c r="I41" s="360">
        <v>5</v>
      </c>
      <c r="J41" s="360">
        <v>10</v>
      </c>
      <c r="K41" s="360">
        <v>5</v>
      </c>
      <c r="L41" s="360">
        <v>3</v>
      </c>
      <c r="M41" s="360">
        <v>6</v>
      </c>
      <c r="N41" s="360">
        <v>2</v>
      </c>
      <c r="O41" s="360">
        <v>1</v>
      </c>
      <c r="P41" s="360"/>
      <c r="R41" s="2"/>
    </row>
    <row r="42" spans="1:18" ht="12.75">
      <c r="A42" s="179" t="s">
        <v>294</v>
      </c>
      <c r="B42" s="360">
        <v>4</v>
      </c>
      <c r="C42" s="360"/>
      <c r="D42" s="360"/>
      <c r="E42" s="360">
        <v>1</v>
      </c>
      <c r="F42" s="360"/>
      <c r="G42" s="360">
        <v>1</v>
      </c>
      <c r="H42" s="360"/>
      <c r="I42" s="360"/>
      <c r="J42" s="360"/>
      <c r="K42" s="360"/>
      <c r="L42" s="360">
        <v>1</v>
      </c>
      <c r="M42" s="360"/>
      <c r="N42" s="360"/>
      <c r="O42" s="360">
        <v>1</v>
      </c>
      <c r="P42" s="360"/>
      <c r="R42" s="2"/>
    </row>
    <row r="43" spans="1:18" ht="12.75">
      <c r="A43" s="142"/>
      <c r="B43" s="360"/>
      <c r="C43" s="360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R43" s="2"/>
    </row>
    <row r="44" spans="1:18" ht="12.75">
      <c r="A44" s="179" t="s">
        <v>412</v>
      </c>
      <c r="B44" s="360">
        <v>4</v>
      </c>
      <c r="C44" s="360"/>
      <c r="D44" s="360"/>
      <c r="E44" s="360"/>
      <c r="F44" s="360">
        <v>1</v>
      </c>
      <c r="G44" s="360">
        <v>1</v>
      </c>
      <c r="H44" s="360"/>
      <c r="I44" s="360"/>
      <c r="J44" s="360"/>
      <c r="K44" s="360"/>
      <c r="L44" s="360"/>
      <c r="M44" s="360">
        <v>1</v>
      </c>
      <c r="N44" s="360"/>
      <c r="O44" s="360">
        <v>1</v>
      </c>
      <c r="P44" s="360"/>
      <c r="R44" s="2"/>
    </row>
    <row r="45" spans="1:18" ht="12.75">
      <c r="A45" s="142"/>
      <c r="B45" s="360"/>
      <c r="C45" s="360"/>
      <c r="D45" s="360"/>
      <c r="E45" s="360"/>
      <c r="F45" s="360"/>
      <c r="G45" s="360"/>
      <c r="H45" s="360"/>
      <c r="I45" s="360"/>
      <c r="J45" s="360"/>
      <c r="K45" s="360"/>
      <c r="L45" s="360"/>
      <c r="M45" s="360"/>
      <c r="N45" s="360"/>
      <c r="O45" s="360"/>
      <c r="P45" s="360"/>
      <c r="R45" s="2"/>
    </row>
    <row r="46" spans="1:18" ht="12.75">
      <c r="A46" s="179" t="s">
        <v>292</v>
      </c>
      <c r="B46" s="360">
        <v>4</v>
      </c>
      <c r="C46" s="360"/>
      <c r="D46" s="360"/>
      <c r="E46" s="360"/>
      <c r="F46" s="360">
        <v>1</v>
      </c>
      <c r="G46" s="360">
        <v>1</v>
      </c>
      <c r="H46" s="360"/>
      <c r="I46" s="360"/>
      <c r="J46" s="360"/>
      <c r="K46" s="360"/>
      <c r="L46" s="360"/>
      <c r="M46" s="360">
        <v>1</v>
      </c>
      <c r="N46" s="360"/>
      <c r="O46" s="360">
        <v>1</v>
      </c>
      <c r="P46" s="360"/>
      <c r="R46" s="2"/>
    </row>
    <row r="47" spans="1:18" ht="12.75">
      <c r="A47" s="179" t="s">
        <v>293</v>
      </c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142"/>
      <c r="R47" s="2"/>
    </row>
    <row r="48" spans="1:18" s="31" customFormat="1" ht="13.5" thickBot="1">
      <c r="A48" s="534" t="s">
        <v>294</v>
      </c>
      <c r="B48" s="535"/>
      <c r="C48" s="535"/>
      <c r="D48" s="535"/>
      <c r="E48" s="535"/>
      <c r="F48" s="535"/>
      <c r="G48" s="535"/>
      <c r="H48" s="535"/>
      <c r="I48" s="535"/>
      <c r="J48" s="535"/>
      <c r="K48" s="535"/>
      <c r="L48" s="535"/>
      <c r="M48" s="535"/>
      <c r="N48" s="535"/>
      <c r="O48" s="535"/>
      <c r="P48" s="535"/>
      <c r="Q48" s="479"/>
      <c r="R48" s="154"/>
    </row>
    <row r="49" spans="1:18" s="31" customFormat="1" ht="16.5" customHeight="1">
      <c r="A49" s="719" t="s">
        <v>536</v>
      </c>
      <c r="B49" s="719"/>
      <c r="C49" s="719"/>
      <c r="D49" s="719"/>
      <c r="E49" s="719"/>
      <c r="F49" s="719"/>
      <c r="G49" s="719"/>
      <c r="H49" s="719"/>
      <c r="I49" s="719"/>
      <c r="J49" s="719"/>
      <c r="K49" s="719"/>
      <c r="L49" s="719"/>
      <c r="M49" s="719"/>
      <c r="N49" s="719"/>
      <c r="O49" s="719"/>
      <c r="P49" s="719"/>
      <c r="Q49" s="719"/>
      <c r="R49" s="154"/>
    </row>
    <row r="50" spans="1:18" s="31" customFormat="1" ht="12.75">
      <c r="A50" s="141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54"/>
    </row>
    <row r="51" spans="1:18" s="31" customFormat="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54"/>
    </row>
    <row r="52" spans="1:18" ht="12.75">
      <c r="A52" s="5"/>
      <c r="B52" s="2"/>
      <c r="C52" s="2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3:4" ht="12.75">
      <c r="C53" s="24"/>
      <c r="D53" s="2"/>
    </row>
    <row r="54" spans="3:4" ht="12.75">
      <c r="C54" s="24"/>
      <c r="D54" s="2"/>
    </row>
    <row r="55" spans="3:4" ht="12.75">
      <c r="C55" s="24"/>
      <c r="D55" s="2"/>
    </row>
    <row r="56" spans="3:4" ht="12.75">
      <c r="C56" s="24"/>
      <c r="D56" s="2"/>
    </row>
    <row r="57" spans="3:4" ht="12.75">
      <c r="C57" s="24"/>
      <c r="D57" s="2"/>
    </row>
    <row r="58" spans="3:4" ht="12.75">
      <c r="C58" s="24"/>
      <c r="D58" s="2"/>
    </row>
    <row r="59" spans="3:4" ht="12.75">
      <c r="C59" s="24"/>
      <c r="D59" s="2"/>
    </row>
    <row r="60" spans="3:4" ht="12.75">
      <c r="C60" s="24"/>
      <c r="D60" s="2"/>
    </row>
    <row r="61" spans="3:4" ht="12.75">
      <c r="C61" s="24"/>
      <c r="D61" s="2"/>
    </row>
    <row r="62" spans="3:4" ht="12.75">
      <c r="C62" s="24"/>
      <c r="D62" s="2"/>
    </row>
    <row r="63" spans="3:4" ht="12.75">
      <c r="C63" s="24"/>
      <c r="D63" s="2"/>
    </row>
    <row r="64" spans="3:4" ht="12.75">
      <c r="C64" s="24"/>
      <c r="D64" s="2"/>
    </row>
    <row r="65" spans="3:4" ht="12.75">
      <c r="C65" s="24"/>
      <c r="D65" s="2"/>
    </row>
    <row r="66" spans="3:4" ht="12.75">
      <c r="C66" s="24"/>
      <c r="D66" s="2"/>
    </row>
    <row r="67" spans="3:4" ht="12.75">
      <c r="C67" s="24"/>
      <c r="D67" s="2"/>
    </row>
    <row r="68" spans="3:4" ht="12.75">
      <c r="C68" s="24"/>
      <c r="D68" s="2"/>
    </row>
    <row r="69" spans="3:4" ht="12.75">
      <c r="C69" s="24"/>
      <c r="D69" s="2"/>
    </row>
    <row r="70" spans="3:4" ht="12.75">
      <c r="C70" s="24"/>
      <c r="D70" s="2"/>
    </row>
    <row r="71" spans="3:4" ht="12.75">
      <c r="C71" s="24"/>
      <c r="D71" s="2"/>
    </row>
    <row r="72" spans="3:4" ht="12.75">
      <c r="C72" s="24"/>
      <c r="D72" s="2"/>
    </row>
    <row r="73" spans="3:4" ht="12.75">
      <c r="C73" s="24"/>
      <c r="D73" s="2"/>
    </row>
    <row r="74" spans="3:4" ht="12.75">
      <c r="C74" s="24"/>
      <c r="D74" s="2"/>
    </row>
    <row r="75" spans="3:4" ht="12.75">
      <c r="C75" s="24"/>
      <c r="D75" s="2"/>
    </row>
    <row r="76" spans="3:4" ht="12.75">
      <c r="C76" s="24"/>
      <c r="D76" s="2"/>
    </row>
    <row r="77" spans="3:4" ht="12.75">
      <c r="C77" s="24"/>
      <c r="D77" s="2"/>
    </row>
    <row r="78" spans="3:4" ht="12.75">
      <c r="C78" s="24"/>
      <c r="D78" s="2"/>
    </row>
    <row r="79" spans="3:4" ht="12.75">
      <c r="C79" s="24"/>
      <c r="D79" s="2"/>
    </row>
    <row r="80" spans="3:4" ht="12.75">
      <c r="C80" s="24"/>
      <c r="D80" s="2"/>
    </row>
    <row r="81" spans="3:4" ht="12.75">
      <c r="C81" s="24"/>
      <c r="D81" s="2"/>
    </row>
    <row r="82" spans="3:4" ht="12.75">
      <c r="C82" s="24"/>
      <c r="D82" s="2"/>
    </row>
    <row r="83" spans="3:4" ht="12.75">
      <c r="C83" s="24"/>
      <c r="D83" s="2"/>
    </row>
    <row r="84" spans="3:4" ht="12.75">
      <c r="C84" s="24"/>
      <c r="D84" s="2"/>
    </row>
    <row r="85" spans="3:4" ht="12.75">
      <c r="C85" s="24"/>
      <c r="D85" s="2"/>
    </row>
    <row r="86" spans="3:4" ht="12.75">
      <c r="C86" s="24"/>
      <c r="D86" s="2"/>
    </row>
    <row r="87" spans="3:4" ht="12.75">
      <c r="C87" s="24"/>
      <c r="D87" s="2"/>
    </row>
    <row r="88" spans="3:4" ht="12.75">
      <c r="C88" s="24"/>
      <c r="D88" s="2"/>
    </row>
    <row r="89" spans="3:4" ht="12.75">
      <c r="C89" s="24"/>
      <c r="D89" s="2"/>
    </row>
    <row r="90" spans="3:4" ht="12.75">
      <c r="C90" s="24"/>
      <c r="D90" s="2"/>
    </row>
    <row r="91" spans="3:4" ht="12.75">
      <c r="C91" s="24"/>
      <c r="D91" s="2"/>
    </row>
    <row r="92" spans="3:4" ht="12.75">
      <c r="C92" s="24"/>
      <c r="D92" s="2"/>
    </row>
    <row r="93" spans="3:4" ht="12.75">
      <c r="C93" s="24"/>
      <c r="D93" s="2"/>
    </row>
    <row r="94" spans="3:4" ht="12.75">
      <c r="C94" s="24"/>
      <c r="D94" s="2"/>
    </row>
    <row r="95" spans="3:4" ht="12.75">
      <c r="C95" s="24"/>
      <c r="D95" s="2"/>
    </row>
    <row r="96" spans="3:4" ht="12.75">
      <c r="C96" s="24"/>
      <c r="D96" s="2"/>
    </row>
    <row r="97" spans="3:4" ht="12.75">
      <c r="C97" s="24"/>
      <c r="D97" s="2"/>
    </row>
    <row r="98" spans="3:4" ht="12.75">
      <c r="C98" s="24"/>
      <c r="D98" s="2"/>
    </row>
    <row r="99" spans="3:4" ht="12.75">
      <c r="C99" s="24"/>
      <c r="D99" s="2"/>
    </row>
    <row r="100" spans="3:4" ht="12.75">
      <c r="C100" s="24"/>
      <c r="D100" s="2"/>
    </row>
    <row r="101" spans="3:4" ht="12.75">
      <c r="C101" s="24"/>
      <c r="D101" s="2"/>
    </row>
  </sheetData>
  <sheetProtection/>
  <mergeCells count="6">
    <mergeCell ref="A49:Q49"/>
    <mergeCell ref="A2:Q2"/>
    <mergeCell ref="A3:Q3"/>
    <mergeCell ref="A5:A6"/>
    <mergeCell ref="B5:Q5"/>
    <mergeCell ref="P6:Q6"/>
  </mergeCells>
  <hyperlinks>
    <hyperlink ref="A1" location="índice!A1" display="Regresar"/>
  </hyperlinks>
  <printOptions horizontalCentered="1"/>
  <pageMargins left="0.2755905511811024" right="0.2755905511811024" top="0.3937007874015748" bottom="0" header="0" footer="0"/>
  <pageSetup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Xochiquetzali Calva Cortés</dc:creator>
  <cp:keywords/>
  <dc:description/>
  <cp:lastModifiedBy>Francisco Zarco Espinosa</cp:lastModifiedBy>
  <cp:lastPrinted>2012-10-11T20:06:28Z</cp:lastPrinted>
  <dcterms:created xsi:type="dcterms:W3CDTF">2010-03-24T22:14:52Z</dcterms:created>
  <dcterms:modified xsi:type="dcterms:W3CDTF">2012-10-12T19:00:08Z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